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15"/>
  </bookViews>
  <sheets>
    <sheet name="csv" sheetId="2" r:id="rId1"/>
    <sheet name="liste" sheetId="4" r:id="rId2"/>
    <sheet name="Abstimmungen seit 1970" sheetId="1" r:id="rId3"/>
  </sheets>
  <externalReferences>
    <externalReference r:id="rId4"/>
  </externalReferences>
  <definedNames>
    <definedName name="_xlnm._FilterDatabase" localSheetId="2" hidden="1">'Abstimmungen seit 1970'!$A$3:$AD$308</definedName>
    <definedName name="_xlnm._FilterDatabase" localSheetId="0" hidden="1">csv!$A$1:$AL$311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6" i="2" l="1"/>
  <c r="AO34" i="2"/>
  <c r="AO58" i="2"/>
  <c r="AO66" i="2"/>
  <c r="AO90" i="2"/>
  <c r="AO98" i="2"/>
  <c r="AO122" i="2"/>
  <c r="AO130" i="2"/>
  <c r="AO154" i="2"/>
  <c r="AO162" i="2"/>
  <c r="AO186" i="2"/>
  <c r="AO194" i="2"/>
  <c r="AO218" i="2"/>
  <c r="AO226" i="2"/>
  <c r="AO250" i="2"/>
  <c r="AO258" i="2"/>
  <c r="AO282" i="2"/>
  <c r="AO290" i="2"/>
  <c r="AM3" i="2"/>
  <c r="AN3" i="2" s="1"/>
  <c r="AM4" i="2"/>
  <c r="AN4" i="2" s="1"/>
  <c r="AM5" i="2"/>
  <c r="AN5" i="2" s="1"/>
  <c r="AM6" i="2"/>
  <c r="AO6" i="2" s="1"/>
  <c r="AM7" i="2"/>
  <c r="AN7" i="2" s="1"/>
  <c r="AM8" i="2"/>
  <c r="AO8" i="2" s="1"/>
  <c r="AM9" i="2"/>
  <c r="AN9" i="2" s="1"/>
  <c r="AM10" i="2"/>
  <c r="AO10" i="2" s="1"/>
  <c r="AN10" i="2"/>
  <c r="AM11" i="2"/>
  <c r="AN11" i="2" s="1"/>
  <c r="AM12" i="2"/>
  <c r="AO12" i="2" s="1"/>
  <c r="AM13" i="2"/>
  <c r="AN13" i="2" s="1"/>
  <c r="AM14" i="2"/>
  <c r="AO14" i="2" s="1"/>
  <c r="AM15" i="2"/>
  <c r="AN15" i="2" s="1"/>
  <c r="AM16" i="2"/>
  <c r="AN16" i="2" s="1"/>
  <c r="AM17" i="2"/>
  <c r="AN17" i="2" s="1"/>
  <c r="AM18" i="2"/>
  <c r="AN18" i="2" s="1"/>
  <c r="AM19" i="2"/>
  <c r="AN19" i="2" s="1"/>
  <c r="AM20" i="2"/>
  <c r="AN20" i="2" s="1"/>
  <c r="AM21" i="2"/>
  <c r="AN21" i="2" s="1"/>
  <c r="AM22" i="2"/>
  <c r="AO22" i="2" s="1"/>
  <c r="AN22" i="2"/>
  <c r="AM23" i="2"/>
  <c r="AN23" i="2" s="1"/>
  <c r="AM24" i="2"/>
  <c r="AO24" i="2" s="1"/>
  <c r="AM25" i="2"/>
  <c r="AN25" i="2" s="1"/>
  <c r="AM26" i="2"/>
  <c r="AN26" i="2" s="1"/>
  <c r="AM27" i="2"/>
  <c r="AN27" i="2" s="1"/>
  <c r="AM28" i="2"/>
  <c r="AO28" i="2" s="1"/>
  <c r="AM29" i="2"/>
  <c r="AN29" i="2" s="1"/>
  <c r="AM30" i="2"/>
  <c r="AN30" i="2" s="1"/>
  <c r="AM31" i="2"/>
  <c r="AN31" i="2" s="1"/>
  <c r="AM32" i="2"/>
  <c r="AN32" i="2" s="1"/>
  <c r="AM33" i="2"/>
  <c r="AN33" i="2" s="1"/>
  <c r="AM34" i="2"/>
  <c r="AN34" i="2"/>
  <c r="AM35" i="2"/>
  <c r="AN35" i="2" s="1"/>
  <c r="AM36" i="2"/>
  <c r="AN36" i="2" s="1"/>
  <c r="AM37" i="2"/>
  <c r="AN37" i="2" s="1"/>
  <c r="AM38" i="2"/>
  <c r="AO38" i="2" s="1"/>
  <c r="AM39" i="2"/>
  <c r="AN39" i="2" s="1"/>
  <c r="AM40" i="2"/>
  <c r="AO40" i="2" s="1"/>
  <c r="AM41" i="2"/>
  <c r="AN41" i="2" s="1"/>
  <c r="AM42" i="2"/>
  <c r="AO42" i="2" s="1"/>
  <c r="AN42" i="2"/>
  <c r="AM43" i="2"/>
  <c r="AN43" i="2" s="1"/>
  <c r="AM44" i="2"/>
  <c r="AO44" i="2" s="1"/>
  <c r="AM45" i="2"/>
  <c r="AN45" i="2" s="1"/>
  <c r="AM46" i="2"/>
  <c r="AO46" i="2" s="1"/>
  <c r="AN46" i="2"/>
  <c r="AM47" i="2"/>
  <c r="AN47" i="2" s="1"/>
  <c r="AM48" i="2"/>
  <c r="AN48" i="2" s="1"/>
  <c r="AM49" i="2"/>
  <c r="AN49" i="2" s="1"/>
  <c r="AM50" i="2"/>
  <c r="AO50" i="2" s="1"/>
  <c r="AN50" i="2"/>
  <c r="AM51" i="2"/>
  <c r="AN51" i="2" s="1"/>
  <c r="AM52" i="2"/>
  <c r="AN52" i="2" s="1"/>
  <c r="AM53" i="2"/>
  <c r="AN53" i="2" s="1"/>
  <c r="AM54" i="2"/>
  <c r="AO54" i="2" s="1"/>
  <c r="AM55" i="2"/>
  <c r="AN55" i="2" s="1"/>
  <c r="AM56" i="2"/>
  <c r="AO56" i="2" s="1"/>
  <c r="AM57" i="2"/>
  <c r="AN57" i="2" s="1"/>
  <c r="AM58" i="2"/>
  <c r="AN58" i="2" s="1"/>
  <c r="AM59" i="2"/>
  <c r="AN59" i="2" s="1"/>
  <c r="AM60" i="2"/>
  <c r="AO60" i="2" s="1"/>
  <c r="AM61" i="2"/>
  <c r="AN61" i="2" s="1"/>
  <c r="AM62" i="2"/>
  <c r="AN62" i="2" s="1"/>
  <c r="AM63" i="2"/>
  <c r="AN63" i="2" s="1"/>
  <c r="AM64" i="2"/>
  <c r="AN64" i="2" s="1"/>
  <c r="AM65" i="2"/>
  <c r="AN65" i="2" s="1"/>
  <c r="AM66" i="2"/>
  <c r="AN66" i="2"/>
  <c r="AM67" i="2"/>
  <c r="AN67" i="2" s="1"/>
  <c r="AM68" i="2"/>
  <c r="AN68" i="2" s="1"/>
  <c r="AM69" i="2"/>
  <c r="AN69" i="2" s="1"/>
  <c r="AM70" i="2"/>
  <c r="AO70" i="2" s="1"/>
  <c r="AM71" i="2"/>
  <c r="AN71" i="2" s="1"/>
  <c r="AM72" i="2"/>
  <c r="AO72" i="2" s="1"/>
  <c r="AM73" i="2"/>
  <c r="AN73" i="2" s="1"/>
  <c r="AM74" i="2"/>
  <c r="AO74" i="2" s="1"/>
  <c r="AN74" i="2"/>
  <c r="AM75" i="2"/>
  <c r="AN75" i="2" s="1"/>
  <c r="AM76" i="2"/>
  <c r="AO76" i="2" s="1"/>
  <c r="AM77" i="2"/>
  <c r="AN77" i="2" s="1"/>
  <c r="AM78" i="2"/>
  <c r="AO78" i="2" s="1"/>
  <c r="AN78" i="2"/>
  <c r="AM79" i="2"/>
  <c r="AN79" i="2" s="1"/>
  <c r="AM80" i="2"/>
  <c r="AN80" i="2" s="1"/>
  <c r="AM81" i="2"/>
  <c r="AN81" i="2" s="1"/>
  <c r="AM82" i="2"/>
  <c r="AO82" i="2" s="1"/>
  <c r="AN82" i="2"/>
  <c r="AM83" i="2"/>
  <c r="AN83" i="2" s="1"/>
  <c r="AM84" i="2"/>
  <c r="AN84" i="2" s="1"/>
  <c r="AM85" i="2"/>
  <c r="AN85" i="2" s="1"/>
  <c r="AM86" i="2"/>
  <c r="AO86" i="2" s="1"/>
  <c r="AM87" i="2"/>
  <c r="AN87" i="2" s="1"/>
  <c r="AM88" i="2"/>
  <c r="AO88" i="2" s="1"/>
  <c r="AM89" i="2"/>
  <c r="AN89" i="2" s="1"/>
  <c r="AM90" i="2"/>
  <c r="AN90" i="2" s="1"/>
  <c r="AM91" i="2"/>
  <c r="AN91" i="2" s="1"/>
  <c r="AM92" i="2"/>
  <c r="AO92" i="2" s="1"/>
  <c r="AM93" i="2"/>
  <c r="AN93" i="2" s="1"/>
  <c r="AM94" i="2"/>
  <c r="AN94" i="2" s="1"/>
  <c r="AM95" i="2"/>
  <c r="AN95" i="2" s="1"/>
  <c r="AM96" i="2"/>
  <c r="AN96" i="2" s="1"/>
  <c r="AM97" i="2"/>
  <c r="AN97" i="2" s="1"/>
  <c r="AM98" i="2"/>
  <c r="AN98" i="2"/>
  <c r="AM99" i="2"/>
  <c r="AN99" i="2" s="1"/>
  <c r="AM100" i="2"/>
  <c r="AN100" i="2" s="1"/>
  <c r="AM101" i="2"/>
  <c r="AN101" i="2" s="1"/>
  <c r="AM102" i="2"/>
  <c r="AO102" i="2" s="1"/>
  <c r="AM103" i="2"/>
  <c r="AN103" i="2" s="1"/>
  <c r="AM104" i="2"/>
  <c r="AO104" i="2" s="1"/>
  <c r="AM105" i="2"/>
  <c r="AN105" i="2" s="1"/>
  <c r="AM106" i="2"/>
  <c r="AO106" i="2" s="1"/>
  <c r="AN106" i="2"/>
  <c r="AM107" i="2"/>
  <c r="AN107" i="2" s="1"/>
  <c r="AM108" i="2"/>
  <c r="AO108" i="2" s="1"/>
  <c r="AM109" i="2"/>
  <c r="AN109" i="2" s="1"/>
  <c r="AM110" i="2"/>
  <c r="AO110" i="2" s="1"/>
  <c r="AN110" i="2"/>
  <c r="AM111" i="2"/>
  <c r="AN111" i="2" s="1"/>
  <c r="AM112" i="2"/>
  <c r="AN112" i="2" s="1"/>
  <c r="AM113" i="2"/>
  <c r="AN113" i="2" s="1"/>
  <c r="AM114" i="2"/>
  <c r="AO114" i="2" s="1"/>
  <c r="AN114" i="2"/>
  <c r="AM115" i="2"/>
  <c r="AN115" i="2" s="1"/>
  <c r="AM116" i="2"/>
  <c r="AN116" i="2" s="1"/>
  <c r="AM117" i="2"/>
  <c r="AN117" i="2" s="1"/>
  <c r="AM118" i="2"/>
  <c r="AO118" i="2" s="1"/>
  <c r="AM119" i="2"/>
  <c r="AN119" i="2" s="1"/>
  <c r="AM120" i="2"/>
  <c r="AO120" i="2" s="1"/>
  <c r="AM121" i="2"/>
  <c r="AN121" i="2" s="1"/>
  <c r="AM122" i="2"/>
  <c r="AN122" i="2"/>
  <c r="AM123" i="2"/>
  <c r="AN123" i="2" s="1"/>
  <c r="AM124" i="2"/>
  <c r="AO124" i="2" s="1"/>
  <c r="AM125" i="2"/>
  <c r="AN125" i="2" s="1"/>
  <c r="AM126" i="2"/>
  <c r="AN126" i="2" s="1"/>
  <c r="AM127" i="2"/>
  <c r="AN127" i="2" s="1"/>
  <c r="AM128" i="2"/>
  <c r="AN128" i="2" s="1"/>
  <c r="AM129" i="2"/>
  <c r="AN129" i="2" s="1"/>
  <c r="AM130" i="2"/>
  <c r="AN130" i="2"/>
  <c r="AM131" i="2"/>
  <c r="AN131" i="2" s="1"/>
  <c r="AM132" i="2"/>
  <c r="AN132" i="2" s="1"/>
  <c r="AM133" i="2"/>
  <c r="AN133" i="2" s="1"/>
  <c r="AM134" i="2"/>
  <c r="AO134" i="2" s="1"/>
  <c r="AM135" i="2"/>
  <c r="AN135" i="2" s="1"/>
  <c r="AM136" i="2"/>
  <c r="AO136" i="2" s="1"/>
  <c r="AM137" i="2"/>
  <c r="AN137" i="2" s="1"/>
  <c r="AM138" i="2"/>
  <c r="AO138" i="2" s="1"/>
  <c r="AN138" i="2"/>
  <c r="AM139" i="2"/>
  <c r="AN139" i="2" s="1"/>
  <c r="AM140" i="2"/>
  <c r="AO140" i="2" s="1"/>
  <c r="AM141" i="2"/>
  <c r="AN141" i="2" s="1"/>
  <c r="AM142" i="2"/>
  <c r="AO142" i="2" s="1"/>
  <c r="AN142" i="2"/>
  <c r="AM143" i="2"/>
  <c r="AN143" i="2" s="1"/>
  <c r="AM144" i="2"/>
  <c r="AN144" i="2" s="1"/>
  <c r="AM145" i="2"/>
  <c r="AN145" i="2" s="1"/>
  <c r="AM146" i="2"/>
  <c r="AO146" i="2" s="1"/>
  <c r="AN146" i="2"/>
  <c r="AM147" i="2"/>
  <c r="AN147" i="2" s="1"/>
  <c r="AM148" i="2"/>
  <c r="AN148" i="2" s="1"/>
  <c r="AM149" i="2"/>
  <c r="AN149" i="2" s="1"/>
  <c r="AM150" i="2"/>
  <c r="AO150" i="2" s="1"/>
  <c r="AM151" i="2"/>
  <c r="AN151" i="2" s="1"/>
  <c r="AM152" i="2"/>
  <c r="AO152" i="2" s="1"/>
  <c r="AM153" i="2"/>
  <c r="AN153" i="2" s="1"/>
  <c r="AM154" i="2"/>
  <c r="AN154" i="2"/>
  <c r="AM155" i="2"/>
  <c r="AN155" i="2" s="1"/>
  <c r="AM156" i="2"/>
  <c r="AO156" i="2" s="1"/>
  <c r="AM157" i="2"/>
  <c r="AN157" i="2" s="1"/>
  <c r="AM158" i="2"/>
  <c r="AN158" i="2" s="1"/>
  <c r="AM159" i="2"/>
  <c r="AN159" i="2" s="1"/>
  <c r="AM160" i="2"/>
  <c r="AN160" i="2" s="1"/>
  <c r="AM161" i="2"/>
  <c r="AN161" i="2" s="1"/>
  <c r="AM162" i="2"/>
  <c r="AN162" i="2"/>
  <c r="AM163" i="2"/>
  <c r="AN163" i="2" s="1"/>
  <c r="AM164" i="2"/>
  <c r="AN164" i="2" s="1"/>
  <c r="AM165" i="2"/>
  <c r="AN165" i="2" s="1"/>
  <c r="AM166" i="2"/>
  <c r="AO166" i="2" s="1"/>
  <c r="AM167" i="2"/>
  <c r="AN167" i="2" s="1"/>
  <c r="AM168" i="2"/>
  <c r="AO168" i="2" s="1"/>
  <c r="AM169" i="2"/>
  <c r="AN169" i="2" s="1"/>
  <c r="AM170" i="2"/>
  <c r="AO170" i="2" s="1"/>
  <c r="AN170" i="2"/>
  <c r="AM171" i="2"/>
  <c r="AN171" i="2" s="1"/>
  <c r="AM172" i="2"/>
  <c r="AO172" i="2" s="1"/>
  <c r="AM173" i="2"/>
  <c r="AN173" i="2" s="1"/>
  <c r="AM174" i="2"/>
  <c r="AO174" i="2" s="1"/>
  <c r="AN174" i="2"/>
  <c r="AM175" i="2"/>
  <c r="AN175" i="2" s="1"/>
  <c r="AM176" i="2"/>
  <c r="AN176" i="2" s="1"/>
  <c r="AM177" i="2"/>
  <c r="AN177" i="2" s="1"/>
  <c r="AM178" i="2"/>
  <c r="AO178" i="2" s="1"/>
  <c r="AN178" i="2"/>
  <c r="AM179" i="2"/>
  <c r="AN179" i="2" s="1"/>
  <c r="AM180" i="2"/>
  <c r="AN180" i="2" s="1"/>
  <c r="AM181" i="2"/>
  <c r="AN181" i="2" s="1"/>
  <c r="AM182" i="2"/>
  <c r="AO182" i="2" s="1"/>
  <c r="AM183" i="2"/>
  <c r="AN183" i="2" s="1"/>
  <c r="AM184" i="2"/>
  <c r="AO184" i="2" s="1"/>
  <c r="AM185" i="2"/>
  <c r="AN185" i="2" s="1"/>
  <c r="AM186" i="2"/>
  <c r="AN186" i="2"/>
  <c r="AM187" i="2"/>
  <c r="AN187" i="2" s="1"/>
  <c r="AM188" i="2"/>
  <c r="AO188" i="2" s="1"/>
  <c r="AM189" i="2"/>
  <c r="AN189" i="2" s="1"/>
  <c r="AM190" i="2"/>
  <c r="AN190" i="2" s="1"/>
  <c r="AM191" i="2"/>
  <c r="AN191" i="2" s="1"/>
  <c r="AM192" i="2"/>
  <c r="AN192" i="2" s="1"/>
  <c r="AM193" i="2"/>
  <c r="AN193" i="2" s="1"/>
  <c r="AM194" i="2"/>
  <c r="AN194" i="2"/>
  <c r="AM195" i="2"/>
  <c r="AN195" i="2" s="1"/>
  <c r="AM196" i="2"/>
  <c r="AN196" i="2" s="1"/>
  <c r="AM197" i="2"/>
  <c r="AN197" i="2" s="1"/>
  <c r="AM198" i="2"/>
  <c r="AO198" i="2" s="1"/>
  <c r="AM199" i="2"/>
  <c r="AN199" i="2" s="1"/>
  <c r="AM200" i="2"/>
  <c r="AO200" i="2" s="1"/>
  <c r="AM201" i="2"/>
  <c r="AN201" i="2" s="1"/>
  <c r="AM202" i="2"/>
  <c r="AO202" i="2" s="1"/>
  <c r="AN202" i="2"/>
  <c r="AM203" i="2"/>
  <c r="AN203" i="2" s="1"/>
  <c r="AM204" i="2"/>
  <c r="AO204" i="2" s="1"/>
  <c r="AM205" i="2"/>
  <c r="AN205" i="2" s="1"/>
  <c r="AM206" i="2"/>
  <c r="AO206" i="2" s="1"/>
  <c r="AN206" i="2"/>
  <c r="AM207" i="2"/>
  <c r="AN207" i="2" s="1"/>
  <c r="AM208" i="2"/>
  <c r="AN208" i="2" s="1"/>
  <c r="AM209" i="2"/>
  <c r="AN209" i="2" s="1"/>
  <c r="AM210" i="2"/>
  <c r="AO210" i="2" s="1"/>
  <c r="AN210" i="2"/>
  <c r="AM211" i="2"/>
  <c r="AN211" i="2" s="1"/>
  <c r="AM212" i="2"/>
  <c r="AN212" i="2" s="1"/>
  <c r="AM213" i="2"/>
  <c r="AN213" i="2" s="1"/>
  <c r="AM214" i="2"/>
  <c r="AO214" i="2" s="1"/>
  <c r="AM215" i="2"/>
  <c r="AN215" i="2" s="1"/>
  <c r="AM216" i="2"/>
  <c r="AO216" i="2" s="1"/>
  <c r="AM217" i="2"/>
  <c r="AN217" i="2" s="1"/>
  <c r="AM218" i="2"/>
  <c r="AN218" i="2"/>
  <c r="AM219" i="2"/>
  <c r="AN219" i="2" s="1"/>
  <c r="AM220" i="2"/>
  <c r="AO220" i="2" s="1"/>
  <c r="AM221" i="2"/>
  <c r="AN221" i="2" s="1"/>
  <c r="AM222" i="2"/>
  <c r="AN222" i="2" s="1"/>
  <c r="AM223" i="2"/>
  <c r="AN223" i="2" s="1"/>
  <c r="AM224" i="2"/>
  <c r="AN224" i="2" s="1"/>
  <c r="AM225" i="2"/>
  <c r="AN225" i="2" s="1"/>
  <c r="AM226" i="2"/>
  <c r="AN226" i="2"/>
  <c r="AM227" i="2"/>
  <c r="AN227" i="2" s="1"/>
  <c r="AM228" i="2"/>
  <c r="AN228" i="2" s="1"/>
  <c r="AM229" i="2"/>
  <c r="AN229" i="2" s="1"/>
  <c r="AM230" i="2"/>
  <c r="AO230" i="2" s="1"/>
  <c r="AM231" i="2"/>
  <c r="AN231" i="2" s="1"/>
  <c r="AM232" i="2"/>
  <c r="AO232" i="2" s="1"/>
  <c r="AM233" i="2"/>
  <c r="AN233" i="2" s="1"/>
  <c r="AM234" i="2"/>
  <c r="AO234" i="2" s="1"/>
  <c r="AN234" i="2"/>
  <c r="AM235" i="2"/>
  <c r="AN235" i="2" s="1"/>
  <c r="AM236" i="2"/>
  <c r="AO236" i="2" s="1"/>
  <c r="AM237" i="2"/>
  <c r="AN237" i="2" s="1"/>
  <c r="AM238" i="2"/>
  <c r="AO238" i="2" s="1"/>
  <c r="AN238" i="2"/>
  <c r="AM239" i="2"/>
  <c r="AN239" i="2" s="1"/>
  <c r="AM240" i="2"/>
  <c r="AN240" i="2" s="1"/>
  <c r="AM241" i="2"/>
  <c r="AN241" i="2" s="1"/>
  <c r="AM242" i="2"/>
  <c r="AO242" i="2" s="1"/>
  <c r="AN242" i="2"/>
  <c r="AM243" i="2"/>
  <c r="AN243" i="2" s="1"/>
  <c r="AM244" i="2"/>
  <c r="AN244" i="2" s="1"/>
  <c r="AM245" i="2"/>
  <c r="AN245" i="2" s="1"/>
  <c r="AM246" i="2"/>
  <c r="AO246" i="2" s="1"/>
  <c r="AM247" i="2"/>
  <c r="AN247" i="2" s="1"/>
  <c r="AM248" i="2"/>
  <c r="AO248" i="2" s="1"/>
  <c r="AM249" i="2"/>
  <c r="AN249" i="2" s="1"/>
  <c r="AM250" i="2"/>
  <c r="AN250" i="2" s="1"/>
  <c r="AM251" i="2"/>
  <c r="AN251" i="2" s="1"/>
  <c r="AM252" i="2"/>
  <c r="AO252" i="2" s="1"/>
  <c r="AM253" i="2"/>
  <c r="AN253" i="2" s="1"/>
  <c r="AM254" i="2"/>
  <c r="AN254" i="2" s="1"/>
  <c r="AM255" i="2"/>
  <c r="AN255" i="2" s="1"/>
  <c r="AM256" i="2"/>
  <c r="AN256" i="2" s="1"/>
  <c r="AM257" i="2"/>
  <c r="AN257" i="2" s="1"/>
  <c r="AM258" i="2"/>
  <c r="AN258" i="2"/>
  <c r="AM259" i="2"/>
  <c r="AN259" i="2" s="1"/>
  <c r="AM260" i="2"/>
  <c r="AN260" i="2" s="1"/>
  <c r="AM261" i="2"/>
  <c r="AN261" i="2" s="1"/>
  <c r="AM262" i="2"/>
  <c r="AO262" i="2" s="1"/>
  <c r="AM263" i="2"/>
  <c r="AN263" i="2" s="1"/>
  <c r="AM264" i="2"/>
  <c r="AO264" i="2" s="1"/>
  <c r="AM265" i="2"/>
  <c r="AN265" i="2" s="1"/>
  <c r="AM266" i="2"/>
  <c r="AO266" i="2" s="1"/>
  <c r="AN266" i="2"/>
  <c r="AM267" i="2"/>
  <c r="AN267" i="2" s="1"/>
  <c r="AM268" i="2"/>
  <c r="AO268" i="2" s="1"/>
  <c r="AM269" i="2"/>
  <c r="AN269" i="2" s="1"/>
  <c r="AM270" i="2"/>
  <c r="AO270" i="2" s="1"/>
  <c r="AN270" i="2"/>
  <c r="AM271" i="2"/>
  <c r="AN271" i="2" s="1"/>
  <c r="AM272" i="2"/>
  <c r="AN272" i="2" s="1"/>
  <c r="AM273" i="2"/>
  <c r="AN273" i="2" s="1"/>
  <c r="AM274" i="2"/>
  <c r="AO274" i="2" s="1"/>
  <c r="AN274" i="2"/>
  <c r="AM275" i="2"/>
  <c r="AN275" i="2" s="1"/>
  <c r="AM276" i="2"/>
  <c r="AN276" i="2" s="1"/>
  <c r="AM277" i="2"/>
  <c r="AN277" i="2" s="1"/>
  <c r="AM278" i="2"/>
  <c r="AO278" i="2" s="1"/>
  <c r="AM279" i="2"/>
  <c r="AN279" i="2" s="1"/>
  <c r="AM280" i="2"/>
  <c r="AO280" i="2" s="1"/>
  <c r="AM281" i="2"/>
  <c r="AN281" i="2" s="1"/>
  <c r="AM282" i="2"/>
  <c r="AN282" i="2" s="1"/>
  <c r="AM283" i="2"/>
  <c r="AN283" i="2" s="1"/>
  <c r="AM284" i="2"/>
  <c r="AO284" i="2" s="1"/>
  <c r="AM285" i="2"/>
  <c r="AN285" i="2" s="1"/>
  <c r="AM286" i="2"/>
  <c r="AN286" i="2" s="1"/>
  <c r="AM287" i="2"/>
  <c r="AN287" i="2" s="1"/>
  <c r="AM288" i="2"/>
  <c r="AN288" i="2" s="1"/>
  <c r="AM289" i="2"/>
  <c r="AN289" i="2" s="1"/>
  <c r="AM290" i="2"/>
  <c r="AN290" i="2"/>
  <c r="AM291" i="2"/>
  <c r="AN291" i="2" s="1"/>
  <c r="AM292" i="2"/>
  <c r="AN292" i="2" s="1"/>
  <c r="AM293" i="2"/>
  <c r="AN293" i="2" s="1"/>
  <c r="AM294" i="2"/>
  <c r="AO294" i="2" s="1"/>
  <c r="AM295" i="2"/>
  <c r="AN295" i="2" s="1"/>
  <c r="AM296" i="2"/>
  <c r="AO296" i="2" s="1"/>
  <c r="AM297" i="2"/>
  <c r="AN297" i="2" s="1"/>
  <c r="AM298" i="2"/>
  <c r="AO298" i="2" s="1"/>
  <c r="AN298" i="2"/>
  <c r="AM299" i="2"/>
  <c r="AN299" i="2" s="1"/>
  <c r="AM300" i="2"/>
  <c r="AO300" i="2" s="1"/>
  <c r="AM301" i="2"/>
  <c r="AN301" i="2" s="1"/>
  <c r="AM302" i="2"/>
  <c r="AO302" i="2" s="1"/>
  <c r="AN302" i="2"/>
  <c r="AM303" i="2"/>
  <c r="AN303" i="2" s="1"/>
  <c r="AM304" i="2"/>
  <c r="AN304" i="2" s="1"/>
  <c r="AM305" i="2"/>
  <c r="AN305" i="2" s="1"/>
  <c r="AM306" i="2"/>
  <c r="AO306" i="2" s="1"/>
  <c r="AN306" i="2"/>
  <c r="AM307" i="2"/>
  <c r="AN307" i="2" s="1"/>
  <c r="AM308" i="2"/>
  <c r="AN308" i="2" s="1"/>
  <c r="AM309" i="2"/>
  <c r="AN309" i="2" s="1"/>
  <c r="AM310" i="2"/>
  <c r="AO310" i="2" s="1"/>
  <c r="AM311" i="2"/>
  <c r="AN311" i="2" s="1"/>
  <c r="AM2" i="2"/>
  <c r="AO2" i="2" s="1"/>
  <c r="AJ3" i="2"/>
  <c r="AJ4" i="2"/>
  <c r="AJ5" i="2"/>
  <c r="AJ6" i="2"/>
  <c r="AJ7" i="2"/>
  <c r="AJ8" i="2"/>
  <c r="AJ9" i="2"/>
  <c r="AJ10" i="2"/>
  <c r="AJ11" i="2"/>
  <c r="AJ12" i="2"/>
  <c r="AN310" i="2" l="1"/>
  <c r="AN278" i="2"/>
  <c r="AN246" i="2"/>
  <c r="AN214" i="2"/>
  <c r="AN182" i="2"/>
  <c r="AN150" i="2"/>
  <c r="AN118" i="2"/>
  <c r="AN86" i="2"/>
  <c r="AN54" i="2"/>
  <c r="AO286" i="2"/>
  <c r="AO254" i="2"/>
  <c r="AO222" i="2"/>
  <c r="AO190" i="2"/>
  <c r="AO158" i="2"/>
  <c r="AO126" i="2"/>
  <c r="AO94" i="2"/>
  <c r="AO62" i="2"/>
  <c r="AO30" i="2"/>
  <c r="AN14" i="2"/>
  <c r="AN8" i="2"/>
  <c r="AO18" i="2"/>
  <c r="AN294" i="2"/>
  <c r="AN262" i="2"/>
  <c r="AN230" i="2"/>
  <c r="AN198" i="2"/>
  <c r="AN166" i="2"/>
  <c r="AN134" i="2"/>
  <c r="AN102" i="2"/>
  <c r="AN70" i="2"/>
  <c r="AN38" i="2"/>
  <c r="AN6" i="2"/>
  <c r="AN2" i="2"/>
  <c r="AN24" i="2"/>
  <c r="AN296" i="2"/>
  <c r="AN280" i="2"/>
  <c r="AN264" i="2"/>
  <c r="AN248" i="2"/>
  <c r="AN232" i="2"/>
  <c r="AN216" i="2"/>
  <c r="AN200" i="2"/>
  <c r="AN184" i="2"/>
  <c r="AN168" i="2"/>
  <c r="AN152" i="2"/>
  <c r="AN136" i="2"/>
  <c r="AN120" i="2"/>
  <c r="AN104" i="2"/>
  <c r="AN88" i="2"/>
  <c r="AN72" i="2"/>
  <c r="AN56" i="2"/>
  <c r="AN40" i="2"/>
  <c r="AO305" i="2"/>
  <c r="AO297" i="2"/>
  <c r="AO289" i="2"/>
  <c r="AO281" i="2"/>
  <c r="AO273" i="2"/>
  <c r="AO265" i="2"/>
  <c r="AO257" i="2"/>
  <c r="AO249" i="2"/>
  <c r="AO241" i="2"/>
  <c r="AO233" i="2"/>
  <c r="AO225" i="2"/>
  <c r="AO217" i="2"/>
  <c r="AO209" i="2"/>
  <c r="AO201" i="2"/>
  <c r="AO193" i="2"/>
  <c r="AO185" i="2"/>
  <c r="AO177" i="2"/>
  <c r="AO169" i="2"/>
  <c r="AO161" i="2"/>
  <c r="AO153" i="2"/>
  <c r="AO145" i="2"/>
  <c r="AO137" i="2"/>
  <c r="AO129" i="2"/>
  <c r="AO121" i="2"/>
  <c r="AO113" i="2"/>
  <c r="AO105" i="2"/>
  <c r="AO97" i="2"/>
  <c r="AO89" i="2"/>
  <c r="AO81" i="2"/>
  <c r="AO73" i="2"/>
  <c r="AO65" i="2"/>
  <c r="AO57" i="2"/>
  <c r="AO49" i="2"/>
  <c r="AO41" i="2"/>
  <c r="AO33" i="2"/>
  <c r="AO25" i="2"/>
  <c r="AO17" i="2"/>
  <c r="AO9" i="2"/>
  <c r="AO304" i="2"/>
  <c r="AO288" i="2"/>
  <c r="AO272" i="2"/>
  <c r="AO256" i="2"/>
  <c r="AO240" i="2"/>
  <c r="AO224" i="2"/>
  <c r="AO208" i="2"/>
  <c r="AO192" i="2"/>
  <c r="AO176" i="2"/>
  <c r="AO160" i="2"/>
  <c r="AO144" i="2"/>
  <c r="AO128" i="2"/>
  <c r="AO112" i="2"/>
  <c r="AO96" i="2"/>
  <c r="AO80" i="2"/>
  <c r="AO64" i="2"/>
  <c r="AO48" i="2"/>
  <c r="AO32" i="2"/>
  <c r="AO16" i="2"/>
  <c r="AN300" i="2"/>
  <c r="AN284" i="2"/>
  <c r="AN268" i="2"/>
  <c r="AN252" i="2"/>
  <c r="AN236" i="2"/>
  <c r="AN220" i="2"/>
  <c r="AN204" i="2"/>
  <c r="AN188" i="2"/>
  <c r="AN172" i="2"/>
  <c r="AN156" i="2"/>
  <c r="AN140" i="2"/>
  <c r="AN124" i="2"/>
  <c r="AN108" i="2"/>
  <c r="AN92" i="2"/>
  <c r="AN76" i="2"/>
  <c r="AN60" i="2"/>
  <c r="AN44" i="2"/>
  <c r="AN28" i="2"/>
  <c r="AN12" i="2"/>
  <c r="AO311" i="2"/>
  <c r="AO303" i="2"/>
  <c r="AO295" i="2"/>
  <c r="AO287" i="2"/>
  <c r="AO279" i="2"/>
  <c r="AO271" i="2"/>
  <c r="AO263" i="2"/>
  <c r="AO255" i="2"/>
  <c r="AO247" i="2"/>
  <c r="AO239" i="2"/>
  <c r="AO231" i="2"/>
  <c r="AO223" i="2"/>
  <c r="AO215" i="2"/>
  <c r="AO207" i="2"/>
  <c r="AO199" i="2"/>
  <c r="AO191" i="2"/>
  <c r="AO183" i="2"/>
  <c r="AO175" i="2"/>
  <c r="AO167" i="2"/>
  <c r="AO159" i="2"/>
  <c r="AO151" i="2"/>
  <c r="AO143" i="2"/>
  <c r="AO135" i="2"/>
  <c r="AO127" i="2"/>
  <c r="AO119" i="2"/>
  <c r="AO111" i="2"/>
  <c r="AO103" i="2"/>
  <c r="AO95" i="2"/>
  <c r="AO87" i="2"/>
  <c r="AO79" i="2"/>
  <c r="AO71" i="2"/>
  <c r="AO63" i="2"/>
  <c r="AO55" i="2"/>
  <c r="AO47" i="2"/>
  <c r="AO39" i="2"/>
  <c r="AO31" i="2"/>
  <c r="AO23" i="2"/>
  <c r="AO15" i="2"/>
  <c r="AO7" i="2"/>
  <c r="AO309" i="2"/>
  <c r="AO301" i="2"/>
  <c r="AO293" i="2"/>
  <c r="AO285" i="2"/>
  <c r="AO277" i="2"/>
  <c r="AO269" i="2"/>
  <c r="AO261" i="2"/>
  <c r="AO253" i="2"/>
  <c r="AO245" i="2"/>
  <c r="AO237" i="2"/>
  <c r="AO229" i="2"/>
  <c r="AO221" i="2"/>
  <c r="AO213" i="2"/>
  <c r="AO205" i="2"/>
  <c r="AO197" i="2"/>
  <c r="AO189" i="2"/>
  <c r="AO181" i="2"/>
  <c r="AO173" i="2"/>
  <c r="AO165" i="2"/>
  <c r="AO157" i="2"/>
  <c r="AO149" i="2"/>
  <c r="AO141" i="2"/>
  <c r="AO133" i="2"/>
  <c r="AO125" i="2"/>
  <c r="AO117" i="2"/>
  <c r="AO109" i="2"/>
  <c r="AO101" i="2"/>
  <c r="AO93" i="2"/>
  <c r="AO85" i="2"/>
  <c r="AO77" i="2"/>
  <c r="AO69" i="2"/>
  <c r="AO61" i="2"/>
  <c r="AO53" i="2"/>
  <c r="AO45" i="2"/>
  <c r="AO37" i="2"/>
  <c r="AO29" i="2"/>
  <c r="AO21" i="2"/>
  <c r="AO13" i="2"/>
  <c r="AO5" i="2"/>
  <c r="AO308" i="2"/>
  <c r="AO292" i="2"/>
  <c r="AO276" i="2"/>
  <c r="AO260" i="2"/>
  <c r="AO244" i="2"/>
  <c r="AO228" i="2"/>
  <c r="AO212" i="2"/>
  <c r="AO196" i="2"/>
  <c r="AO180" i="2"/>
  <c r="AO164" i="2"/>
  <c r="AO148" i="2"/>
  <c r="AO132" i="2"/>
  <c r="AO116" i="2"/>
  <c r="AO100" i="2"/>
  <c r="AO84" i="2"/>
  <c r="AO68" i="2"/>
  <c r="AO52" i="2"/>
  <c r="AO36" i="2"/>
  <c r="AO20" i="2"/>
  <c r="AO4" i="2"/>
  <c r="AO307" i="2"/>
  <c r="AO299" i="2"/>
  <c r="AO291" i="2"/>
  <c r="AO283" i="2"/>
  <c r="AO275" i="2"/>
  <c r="AO267" i="2"/>
  <c r="AO259" i="2"/>
  <c r="AO251" i="2"/>
  <c r="AO243" i="2"/>
  <c r="AO235" i="2"/>
  <c r="AO227" i="2"/>
  <c r="AO219" i="2"/>
  <c r="AO211" i="2"/>
  <c r="AO203" i="2"/>
  <c r="AO195" i="2"/>
  <c r="AO187" i="2"/>
  <c r="AO179" i="2"/>
  <c r="AO171" i="2"/>
  <c r="AO163" i="2"/>
  <c r="AO155" i="2"/>
  <c r="AO147" i="2"/>
  <c r="AO139" i="2"/>
  <c r="AO131" i="2"/>
  <c r="AO123" i="2"/>
  <c r="AO115" i="2"/>
  <c r="AO107" i="2"/>
  <c r="AO99" i="2"/>
  <c r="AO91" i="2"/>
  <c r="AO83" i="2"/>
  <c r="AO75" i="2"/>
  <c r="AO67" i="2"/>
  <c r="AO59" i="2"/>
  <c r="AO51" i="2"/>
  <c r="AO43" i="2"/>
  <c r="AO35" i="2"/>
  <c r="AO27" i="2"/>
  <c r="AO19" i="2"/>
  <c r="AO11" i="2"/>
  <c r="AO3" i="2"/>
  <c r="AK3" i="2"/>
  <c r="AK4" i="2"/>
  <c r="AK5" i="2"/>
  <c r="AK6" i="2"/>
  <c r="AK7" i="2"/>
  <c r="AK8" i="2"/>
  <c r="AK9" i="2"/>
  <c r="AK10" i="2"/>
  <c r="AK11" i="2"/>
  <c r="AK12" i="2"/>
  <c r="AJ13" i="2"/>
  <c r="AK13" i="2"/>
  <c r="AJ14" i="2"/>
  <c r="AK14" i="2"/>
  <c r="AJ15" i="2"/>
  <c r="AK15" i="2"/>
  <c r="AJ16" i="2"/>
  <c r="AK16" i="2"/>
  <c r="AJ17" i="2"/>
  <c r="AK17" i="2"/>
  <c r="AJ18" i="2"/>
  <c r="AK18" i="2"/>
  <c r="AJ19" i="2"/>
  <c r="AK19" i="2"/>
  <c r="AJ20" i="2"/>
  <c r="AK20" i="2"/>
  <c r="AJ21" i="2"/>
  <c r="AK21" i="2"/>
  <c r="AJ22" i="2"/>
  <c r="AK22" i="2"/>
  <c r="AJ23" i="2"/>
  <c r="AK23" i="2"/>
  <c r="AJ24" i="2"/>
  <c r="AK24" i="2"/>
  <c r="AJ25" i="2"/>
  <c r="AK25" i="2"/>
  <c r="AJ26" i="2"/>
  <c r="AK26" i="2"/>
  <c r="AJ27" i="2"/>
  <c r="AK27" i="2"/>
  <c r="AJ28" i="2"/>
  <c r="AK28" i="2"/>
  <c r="AJ29" i="2"/>
  <c r="AK29" i="2"/>
  <c r="AJ30" i="2"/>
  <c r="AK30" i="2"/>
  <c r="AJ31" i="2"/>
  <c r="AK31" i="2"/>
  <c r="AJ32" i="2"/>
  <c r="AK32" i="2"/>
  <c r="AJ33" i="2"/>
  <c r="AK33" i="2"/>
  <c r="AJ34" i="2"/>
  <c r="AK34" i="2"/>
  <c r="AJ35" i="2"/>
  <c r="AK35" i="2"/>
  <c r="AJ36" i="2"/>
  <c r="AK36" i="2"/>
  <c r="AJ37" i="2"/>
  <c r="AK37" i="2"/>
  <c r="AJ38" i="2"/>
  <c r="AK38" i="2"/>
  <c r="AJ39" i="2"/>
  <c r="AK39" i="2"/>
  <c r="AJ40" i="2"/>
  <c r="AK40" i="2"/>
  <c r="AJ41" i="2"/>
  <c r="AK41" i="2"/>
  <c r="AJ42" i="2"/>
  <c r="AK42" i="2"/>
  <c r="AJ43" i="2"/>
  <c r="AK43" i="2"/>
  <c r="AJ44" i="2"/>
  <c r="AK44" i="2"/>
  <c r="AJ45" i="2"/>
  <c r="AK45" i="2"/>
  <c r="AJ46" i="2"/>
  <c r="AK46" i="2"/>
  <c r="AJ47" i="2"/>
  <c r="AK47" i="2"/>
  <c r="AJ48" i="2"/>
  <c r="AK48" i="2"/>
  <c r="AJ49" i="2"/>
  <c r="AK49" i="2"/>
  <c r="AJ50" i="2"/>
  <c r="AK50" i="2"/>
  <c r="AJ51" i="2"/>
  <c r="AK51" i="2"/>
  <c r="AJ52" i="2"/>
  <c r="AK52" i="2"/>
  <c r="AJ53" i="2"/>
  <c r="AK53" i="2"/>
  <c r="AJ54" i="2"/>
  <c r="AK54" i="2"/>
  <c r="AJ55" i="2"/>
  <c r="AK55" i="2"/>
  <c r="AJ56" i="2"/>
  <c r="AK56" i="2"/>
  <c r="AJ57" i="2"/>
  <c r="AK57" i="2"/>
  <c r="AJ58" i="2"/>
  <c r="AK58" i="2"/>
  <c r="AJ59" i="2"/>
  <c r="AK59" i="2"/>
  <c r="AJ60" i="2"/>
  <c r="AK60" i="2"/>
  <c r="AJ61" i="2"/>
  <c r="AK61" i="2"/>
  <c r="AJ62" i="2"/>
  <c r="AK62" i="2"/>
  <c r="AJ63" i="2"/>
  <c r="AK63" i="2"/>
  <c r="AJ64" i="2"/>
  <c r="AK64" i="2"/>
  <c r="AJ65" i="2"/>
  <c r="AK65" i="2"/>
  <c r="AJ66" i="2"/>
  <c r="AK66" i="2"/>
  <c r="AJ67" i="2"/>
  <c r="AK67" i="2"/>
  <c r="AJ68" i="2"/>
  <c r="AK68" i="2"/>
  <c r="AJ69" i="2"/>
  <c r="AK69" i="2"/>
  <c r="AJ70" i="2"/>
  <c r="AK70" i="2"/>
  <c r="AJ71" i="2"/>
  <c r="AK71" i="2"/>
  <c r="AJ72" i="2"/>
  <c r="AK72" i="2"/>
  <c r="AJ73" i="2"/>
  <c r="AK73" i="2"/>
  <c r="AJ74" i="2"/>
  <c r="AK74" i="2"/>
  <c r="AJ75" i="2"/>
  <c r="AK75" i="2"/>
  <c r="AJ76" i="2"/>
  <c r="AK76" i="2"/>
  <c r="AJ77" i="2"/>
  <c r="AK77" i="2"/>
  <c r="AJ78" i="2"/>
  <c r="AK78" i="2"/>
  <c r="AJ79" i="2"/>
  <c r="AK79" i="2"/>
  <c r="AJ80" i="2"/>
  <c r="AK80" i="2"/>
  <c r="AJ81" i="2"/>
  <c r="AK81" i="2"/>
  <c r="AJ82" i="2"/>
  <c r="AK82" i="2"/>
  <c r="AJ83" i="2"/>
  <c r="AK83" i="2"/>
  <c r="AJ84" i="2"/>
  <c r="AK84" i="2"/>
  <c r="AJ85" i="2"/>
  <c r="AK85" i="2"/>
  <c r="AJ86" i="2"/>
  <c r="AK86" i="2"/>
  <c r="AJ87" i="2"/>
  <c r="AK87" i="2"/>
  <c r="AJ88" i="2"/>
  <c r="AK88" i="2"/>
  <c r="AJ89" i="2"/>
  <c r="AK89" i="2"/>
  <c r="AJ90" i="2"/>
  <c r="AK90" i="2"/>
  <c r="AJ91" i="2"/>
  <c r="AK91" i="2"/>
  <c r="AJ92" i="2"/>
  <c r="AK92" i="2"/>
  <c r="AJ93" i="2"/>
  <c r="AK93" i="2"/>
  <c r="AJ94" i="2"/>
  <c r="AK94" i="2"/>
  <c r="AJ95" i="2"/>
  <c r="AK95" i="2"/>
  <c r="AJ96" i="2"/>
  <c r="AK96" i="2"/>
  <c r="AJ97" i="2"/>
  <c r="AK97" i="2"/>
  <c r="AJ98" i="2"/>
  <c r="AK98" i="2"/>
  <c r="AJ99" i="2"/>
  <c r="AK99" i="2"/>
  <c r="AJ100" i="2"/>
  <c r="AK100" i="2"/>
  <c r="AJ101" i="2"/>
  <c r="AK101" i="2"/>
  <c r="AJ102" i="2"/>
  <c r="AK102" i="2"/>
  <c r="AJ103" i="2"/>
  <c r="AK103" i="2"/>
  <c r="AJ104" i="2"/>
  <c r="AK104" i="2"/>
  <c r="AJ105" i="2"/>
  <c r="AK105" i="2"/>
  <c r="AJ106" i="2"/>
  <c r="AK106" i="2"/>
  <c r="AJ107" i="2"/>
  <c r="AK107" i="2"/>
  <c r="AJ108" i="2"/>
  <c r="AK108" i="2"/>
  <c r="AJ109" i="2"/>
  <c r="AK109" i="2"/>
  <c r="AJ110" i="2"/>
  <c r="AK110" i="2"/>
  <c r="AJ111" i="2"/>
  <c r="AK111" i="2"/>
  <c r="AJ112" i="2"/>
  <c r="AK112" i="2"/>
  <c r="AJ113" i="2"/>
  <c r="AK113" i="2"/>
  <c r="AJ114" i="2"/>
  <c r="AK114" i="2"/>
  <c r="AJ115" i="2"/>
  <c r="AK115" i="2"/>
  <c r="AJ116" i="2"/>
  <c r="AK116" i="2"/>
  <c r="AJ117" i="2"/>
  <c r="AK117" i="2"/>
  <c r="AJ118" i="2"/>
  <c r="AK118" i="2"/>
  <c r="AJ119" i="2"/>
  <c r="AK119" i="2"/>
  <c r="AJ120" i="2"/>
  <c r="AK120" i="2"/>
  <c r="AJ121" i="2"/>
  <c r="AK121" i="2"/>
  <c r="AJ122" i="2"/>
  <c r="AK122" i="2"/>
  <c r="AJ123" i="2"/>
  <c r="AK123" i="2"/>
  <c r="AJ124" i="2"/>
  <c r="AK124" i="2"/>
  <c r="AJ125" i="2"/>
  <c r="AK125" i="2"/>
  <c r="AJ126" i="2"/>
  <c r="AK126" i="2"/>
  <c r="AJ127" i="2"/>
  <c r="AK127" i="2"/>
  <c r="AJ128" i="2"/>
  <c r="AK128" i="2"/>
  <c r="AJ129" i="2"/>
  <c r="AK129" i="2"/>
  <c r="AJ130" i="2"/>
  <c r="AK130" i="2"/>
  <c r="AJ131" i="2"/>
  <c r="AK131" i="2"/>
  <c r="AJ132" i="2"/>
  <c r="AK132" i="2"/>
  <c r="AJ133" i="2"/>
  <c r="AK133" i="2"/>
  <c r="AJ134" i="2"/>
  <c r="AK134" i="2"/>
  <c r="AJ135" i="2"/>
  <c r="AK135" i="2"/>
  <c r="AJ136" i="2"/>
  <c r="AK136" i="2"/>
  <c r="AJ137" i="2"/>
  <c r="AK137" i="2"/>
  <c r="AJ138" i="2"/>
  <c r="AK138" i="2"/>
  <c r="AJ139" i="2"/>
  <c r="AK139" i="2"/>
  <c r="AJ140" i="2"/>
  <c r="AK140" i="2"/>
  <c r="AJ141" i="2"/>
  <c r="AK141" i="2"/>
  <c r="AJ142" i="2"/>
  <c r="AK142" i="2"/>
  <c r="AJ143" i="2"/>
  <c r="AK143" i="2"/>
  <c r="AJ144" i="2"/>
  <c r="AK144" i="2"/>
  <c r="AJ145" i="2"/>
  <c r="AK145" i="2"/>
  <c r="AJ146" i="2"/>
  <c r="AK146" i="2"/>
  <c r="AJ147" i="2"/>
  <c r="AK147" i="2"/>
  <c r="AJ148" i="2"/>
  <c r="AK148" i="2"/>
  <c r="AJ149" i="2"/>
  <c r="AK149" i="2"/>
  <c r="AJ150" i="2"/>
  <c r="AK150" i="2"/>
  <c r="AJ151" i="2"/>
  <c r="AK151" i="2"/>
  <c r="AJ152" i="2"/>
  <c r="AK152" i="2"/>
  <c r="AJ153" i="2"/>
  <c r="AK153" i="2"/>
  <c r="AJ154" i="2"/>
  <c r="AK154" i="2"/>
  <c r="AJ155" i="2"/>
  <c r="AK155" i="2"/>
  <c r="AJ156" i="2"/>
  <c r="AK156" i="2"/>
  <c r="AJ157" i="2"/>
  <c r="AK157" i="2"/>
  <c r="AJ158" i="2"/>
  <c r="AK158" i="2"/>
  <c r="AJ159" i="2"/>
  <c r="AK159" i="2"/>
  <c r="AJ160" i="2"/>
  <c r="AK160" i="2"/>
  <c r="AJ161" i="2"/>
  <c r="AK161" i="2"/>
  <c r="AJ162" i="2"/>
  <c r="AK162" i="2"/>
  <c r="AJ163" i="2"/>
  <c r="AK163" i="2"/>
  <c r="AJ164" i="2"/>
  <c r="AK164" i="2"/>
  <c r="AJ165" i="2"/>
  <c r="AK165" i="2"/>
  <c r="AJ166" i="2"/>
  <c r="AK166" i="2"/>
  <c r="AJ167" i="2"/>
  <c r="AK167" i="2"/>
  <c r="AJ168" i="2"/>
  <c r="AK168" i="2"/>
  <c r="AJ169" i="2"/>
  <c r="AK169" i="2"/>
  <c r="AJ170" i="2"/>
  <c r="AK170" i="2"/>
  <c r="AJ171" i="2"/>
  <c r="AK171" i="2"/>
  <c r="AJ172" i="2"/>
  <c r="AK172" i="2"/>
  <c r="AJ173" i="2"/>
  <c r="AK173" i="2"/>
  <c r="AJ174" i="2"/>
  <c r="AK174" i="2"/>
  <c r="AJ175" i="2"/>
  <c r="AK175" i="2"/>
  <c r="AJ176" i="2"/>
  <c r="AK176" i="2"/>
  <c r="AJ177" i="2"/>
  <c r="AK177" i="2"/>
  <c r="AJ178" i="2"/>
  <c r="AK178" i="2"/>
  <c r="AJ179" i="2"/>
  <c r="AK179" i="2"/>
  <c r="AJ180" i="2"/>
  <c r="AK180" i="2"/>
  <c r="AJ181" i="2"/>
  <c r="AK181" i="2"/>
  <c r="AJ182" i="2"/>
  <c r="AK182" i="2"/>
  <c r="AJ183" i="2"/>
  <c r="AK183" i="2"/>
  <c r="AJ184" i="2"/>
  <c r="AK184" i="2"/>
  <c r="AJ185" i="2"/>
  <c r="AK185" i="2"/>
  <c r="AJ186" i="2"/>
  <c r="AK186" i="2"/>
  <c r="AJ187" i="2"/>
  <c r="AK187" i="2"/>
  <c r="AJ188" i="2"/>
  <c r="AK188" i="2"/>
  <c r="AJ189" i="2"/>
  <c r="AK189" i="2"/>
  <c r="AJ190" i="2"/>
  <c r="AK190" i="2"/>
  <c r="AJ191" i="2"/>
  <c r="AK191" i="2"/>
  <c r="AJ192" i="2"/>
  <c r="AK192" i="2"/>
  <c r="AJ193" i="2"/>
  <c r="AK193" i="2"/>
  <c r="AJ194" i="2"/>
  <c r="AK194" i="2"/>
  <c r="AJ195" i="2"/>
  <c r="AK195" i="2"/>
  <c r="AJ196" i="2"/>
  <c r="AK196" i="2"/>
  <c r="AJ197" i="2"/>
  <c r="AK197" i="2"/>
  <c r="AJ198" i="2"/>
  <c r="AK198" i="2"/>
  <c r="AJ199" i="2"/>
  <c r="AK199" i="2"/>
  <c r="AJ200" i="2"/>
  <c r="AK200" i="2"/>
  <c r="AJ201" i="2"/>
  <c r="AK201" i="2"/>
  <c r="AJ202" i="2"/>
  <c r="AK202" i="2"/>
  <c r="AJ203" i="2"/>
  <c r="AK203" i="2"/>
  <c r="AJ204" i="2"/>
  <c r="AK204" i="2"/>
  <c r="AJ205" i="2"/>
  <c r="AK205" i="2"/>
  <c r="AJ206" i="2"/>
  <c r="AK206" i="2"/>
  <c r="AJ207" i="2"/>
  <c r="AK207" i="2"/>
  <c r="AJ208" i="2"/>
  <c r="AK208" i="2"/>
  <c r="AJ209" i="2"/>
  <c r="AK209" i="2"/>
  <c r="AJ210" i="2"/>
  <c r="AK210" i="2"/>
  <c r="AJ211" i="2"/>
  <c r="AK211" i="2"/>
  <c r="AJ212" i="2"/>
  <c r="AK212" i="2"/>
  <c r="AJ213" i="2"/>
  <c r="AK213" i="2"/>
  <c r="AJ214" i="2"/>
  <c r="AK214" i="2"/>
  <c r="AJ215" i="2"/>
  <c r="AK215" i="2"/>
  <c r="AJ216" i="2"/>
  <c r="AK216" i="2"/>
  <c r="AJ217" i="2"/>
  <c r="AK217" i="2"/>
  <c r="AJ218" i="2"/>
  <c r="AK218" i="2"/>
  <c r="AJ219" i="2"/>
  <c r="AK219" i="2"/>
  <c r="AJ220" i="2"/>
  <c r="AK220" i="2"/>
  <c r="AJ221" i="2"/>
  <c r="AK221" i="2"/>
  <c r="AJ222" i="2"/>
  <c r="AK222" i="2"/>
  <c r="AJ223" i="2"/>
  <c r="AK223" i="2"/>
  <c r="AJ224" i="2"/>
  <c r="AK224" i="2"/>
  <c r="AJ225" i="2"/>
  <c r="AK225" i="2"/>
  <c r="AJ226" i="2"/>
  <c r="AK226" i="2"/>
  <c r="AJ227" i="2"/>
  <c r="AK227" i="2"/>
  <c r="AJ228" i="2"/>
  <c r="AK228" i="2"/>
  <c r="AJ229" i="2"/>
  <c r="AK229" i="2"/>
  <c r="AJ230" i="2"/>
  <c r="AK230" i="2"/>
  <c r="AJ231" i="2"/>
  <c r="AK231" i="2"/>
  <c r="AJ232" i="2"/>
  <c r="AK232" i="2"/>
  <c r="AJ233" i="2"/>
  <c r="AK233" i="2"/>
  <c r="AJ234" i="2"/>
  <c r="AK234" i="2"/>
  <c r="AJ235" i="2"/>
  <c r="AK235" i="2"/>
  <c r="AJ236" i="2"/>
  <c r="AK236" i="2"/>
  <c r="AJ237" i="2"/>
  <c r="AK237" i="2"/>
  <c r="AJ238" i="2"/>
  <c r="AK238" i="2"/>
  <c r="AJ239" i="2"/>
  <c r="AK239" i="2"/>
  <c r="AJ240" i="2"/>
  <c r="AK240" i="2"/>
  <c r="AJ241" i="2"/>
  <c r="AK241" i="2"/>
  <c r="AJ242" i="2"/>
  <c r="AK242" i="2"/>
  <c r="AJ243" i="2"/>
  <c r="AK243" i="2"/>
  <c r="AJ244" i="2"/>
  <c r="AK244" i="2"/>
  <c r="AJ245" i="2"/>
  <c r="AK245" i="2"/>
  <c r="AJ246" i="2"/>
  <c r="AK246" i="2"/>
  <c r="AJ247" i="2"/>
  <c r="AK247" i="2"/>
  <c r="AJ248" i="2"/>
  <c r="AK248" i="2"/>
  <c r="AJ249" i="2"/>
  <c r="AK249" i="2"/>
  <c r="AJ250" i="2"/>
  <c r="AK250" i="2"/>
  <c r="AJ251" i="2"/>
  <c r="AK251" i="2"/>
  <c r="AJ252" i="2"/>
  <c r="AK252" i="2"/>
  <c r="AJ253" i="2"/>
  <c r="AK253" i="2"/>
  <c r="AJ254" i="2"/>
  <c r="AK254" i="2"/>
  <c r="AJ255" i="2"/>
  <c r="AK255" i="2"/>
  <c r="AJ256" i="2"/>
  <c r="AK256" i="2"/>
  <c r="AJ257" i="2"/>
  <c r="AK257" i="2"/>
  <c r="AJ258" i="2"/>
  <c r="AK258" i="2"/>
  <c r="AJ259" i="2"/>
  <c r="AK259" i="2"/>
  <c r="AJ260" i="2"/>
  <c r="AK260" i="2"/>
  <c r="AJ261" i="2"/>
  <c r="AK261" i="2"/>
  <c r="AJ262" i="2"/>
  <c r="AK262" i="2"/>
  <c r="AJ263" i="2"/>
  <c r="AK263" i="2"/>
  <c r="AJ264" i="2"/>
  <c r="AK264" i="2"/>
  <c r="AJ265" i="2"/>
  <c r="AK265" i="2"/>
  <c r="AJ266" i="2"/>
  <c r="AK266" i="2"/>
  <c r="AJ267" i="2"/>
  <c r="AK267" i="2"/>
  <c r="AJ268" i="2"/>
  <c r="AK268" i="2"/>
  <c r="AJ269" i="2"/>
  <c r="AK269" i="2"/>
  <c r="AJ270" i="2"/>
  <c r="AK270" i="2"/>
  <c r="AJ271" i="2"/>
  <c r="AK271" i="2"/>
  <c r="AJ272" i="2"/>
  <c r="AK272" i="2"/>
  <c r="AJ273" i="2"/>
  <c r="AK273" i="2"/>
  <c r="AJ274" i="2"/>
  <c r="AK274" i="2"/>
  <c r="AJ275" i="2"/>
  <c r="AK275" i="2"/>
  <c r="AJ276" i="2"/>
  <c r="AK276" i="2"/>
  <c r="AJ277" i="2"/>
  <c r="AK277" i="2"/>
  <c r="AJ278" i="2"/>
  <c r="AK278" i="2"/>
  <c r="AJ279" i="2"/>
  <c r="AK279" i="2"/>
  <c r="AJ280" i="2"/>
  <c r="AK280" i="2"/>
  <c r="AJ281" i="2"/>
  <c r="AK281" i="2"/>
  <c r="AJ282" i="2"/>
  <c r="AK282" i="2"/>
  <c r="AJ283" i="2"/>
  <c r="AK283" i="2"/>
  <c r="AJ284" i="2"/>
  <c r="AK284" i="2"/>
  <c r="AJ285" i="2"/>
  <c r="AK285" i="2"/>
  <c r="AJ286" i="2"/>
  <c r="AK286" i="2"/>
  <c r="AJ287" i="2"/>
  <c r="AK287" i="2"/>
  <c r="AJ288" i="2"/>
  <c r="AK288" i="2"/>
  <c r="AJ289" i="2"/>
  <c r="AK289" i="2"/>
  <c r="AJ290" i="2"/>
  <c r="AK290" i="2"/>
  <c r="AJ291" i="2"/>
  <c r="AK291" i="2"/>
  <c r="AJ292" i="2"/>
  <c r="AK292" i="2"/>
  <c r="AJ293" i="2"/>
  <c r="AK293" i="2"/>
  <c r="AJ294" i="2"/>
  <c r="AK294" i="2"/>
  <c r="AJ295" i="2"/>
  <c r="AK295" i="2"/>
  <c r="AJ296" i="2"/>
  <c r="AK296" i="2"/>
  <c r="AJ297" i="2"/>
  <c r="AK297" i="2"/>
  <c r="AJ298" i="2"/>
  <c r="AK298" i="2"/>
  <c r="AJ299" i="2"/>
  <c r="AK299" i="2"/>
  <c r="AJ300" i="2"/>
  <c r="AK300" i="2"/>
  <c r="AJ301" i="2"/>
  <c r="AK301" i="2"/>
  <c r="AJ302" i="2"/>
  <c r="AK302" i="2"/>
  <c r="AJ303" i="2"/>
  <c r="AK303" i="2"/>
  <c r="AJ304" i="2"/>
  <c r="AK304" i="2"/>
  <c r="AJ305" i="2"/>
  <c r="AK305" i="2"/>
  <c r="AJ306" i="2"/>
  <c r="AK306" i="2"/>
  <c r="AJ307" i="2"/>
  <c r="AK307" i="2"/>
  <c r="AJ308" i="2"/>
  <c r="AK308" i="2"/>
  <c r="AJ309" i="2"/>
  <c r="AK309" i="2"/>
  <c r="AJ310" i="2"/>
  <c r="AK310" i="2"/>
  <c r="AJ311" i="2"/>
  <c r="AK311" i="2"/>
  <c r="AK2" i="2"/>
  <c r="AJ2" i="2"/>
  <c r="I7" i="2"/>
  <c r="J7"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86" i="2"/>
  <c r="J86" i="2"/>
  <c r="I87" i="2"/>
  <c r="J87" i="2"/>
  <c r="I88" i="2"/>
  <c r="J88" i="2"/>
  <c r="I89" i="2"/>
  <c r="J89" i="2"/>
  <c r="I90" i="2"/>
  <c r="J90" i="2"/>
  <c r="I91" i="2"/>
  <c r="J91" i="2"/>
  <c r="I92" i="2"/>
  <c r="J92" i="2"/>
  <c r="I93" i="2"/>
  <c r="J93" i="2"/>
  <c r="I94" i="2"/>
  <c r="J94" i="2"/>
  <c r="I95" i="2"/>
  <c r="J95" i="2"/>
  <c r="I96" i="2"/>
  <c r="J96" i="2"/>
  <c r="I97" i="2"/>
  <c r="J97" i="2"/>
  <c r="I98" i="2"/>
  <c r="J98" i="2"/>
  <c r="I99" i="2"/>
  <c r="J99" i="2"/>
  <c r="I100" i="2"/>
  <c r="J100" i="2"/>
  <c r="I101" i="2"/>
  <c r="J101" i="2"/>
  <c r="I102" i="2"/>
  <c r="J102" i="2"/>
  <c r="I103" i="2"/>
  <c r="J103" i="2"/>
  <c r="I104" i="2"/>
  <c r="J104" i="2"/>
  <c r="I105" i="2"/>
  <c r="J105" i="2"/>
  <c r="I106" i="2"/>
  <c r="J106" i="2"/>
  <c r="I107" i="2"/>
  <c r="J107" i="2"/>
  <c r="I108" i="2"/>
  <c r="J108" i="2"/>
  <c r="I109" i="2"/>
  <c r="J109" i="2"/>
  <c r="I110" i="2"/>
  <c r="J110" i="2"/>
  <c r="I111" i="2"/>
  <c r="J111" i="2"/>
  <c r="I112" i="2"/>
  <c r="J112"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I144" i="2"/>
  <c r="J144" i="2"/>
  <c r="I145" i="2"/>
  <c r="J145" i="2"/>
  <c r="I146" i="2"/>
  <c r="J146" i="2"/>
  <c r="I147" i="2"/>
  <c r="J147" i="2"/>
  <c r="I148" i="2"/>
  <c r="J148" i="2"/>
  <c r="I149" i="2"/>
  <c r="J149" i="2"/>
  <c r="I150" i="2"/>
  <c r="J150" i="2"/>
  <c r="I151" i="2"/>
  <c r="J151" i="2"/>
  <c r="I152" i="2"/>
  <c r="J152" i="2"/>
  <c r="I153" i="2"/>
  <c r="J153" i="2"/>
  <c r="I154" i="2"/>
  <c r="J154" i="2"/>
  <c r="I155" i="2"/>
  <c r="J155" i="2"/>
  <c r="I156" i="2"/>
  <c r="J156" i="2"/>
  <c r="I157" i="2"/>
  <c r="J157" i="2"/>
  <c r="I158" i="2"/>
  <c r="J158" i="2"/>
  <c r="I159" i="2"/>
  <c r="J159" i="2"/>
  <c r="I160" i="2"/>
  <c r="J160" i="2"/>
  <c r="I161" i="2"/>
  <c r="J161" i="2"/>
  <c r="I162" i="2"/>
  <c r="J162" i="2"/>
  <c r="I163" i="2"/>
  <c r="J163" i="2"/>
  <c r="I164" i="2"/>
  <c r="J164" i="2"/>
  <c r="I165" i="2"/>
  <c r="J165" i="2"/>
  <c r="I166" i="2"/>
  <c r="J166" i="2"/>
  <c r="I167" i="2"/>
  <c r="J167" i="2"/>
  <c r="I168" i="2"/>
  <c r="J168" i="2"/>
  <c r="I169" i="2"/>
  <c r="J169" i="2"/>
  <c r="I170" i="2"/>
  <c r="J170" i="2"/>
  <c r="I171" i="2"/>
  <c r="J171" i="2"/>
  <c r="I172" i="2"/>
  <c r="J172" i="2"/>
  <c r="I173" i="2"/>
  <c r="J173" i="2"/>
  <c r="I174" i="2"/>
  <c r="J174" i="2"/>
  <c r="I175" i="2"/>
  <c r="J175" i="2"/>
  <c r="I176" i="2"/>
  <c r="J176" i="2"/>
  <c r="I177" i="2"/>
  <c r="J177" i="2"/>
  <c r="I178" i="2"/>
  <c r="J178" i="2"/>
  <c r="I179" i="2"/>
  <c r="J179" i="2"/>
  <c r="I180" i="2"/>
  <c r="J180" i="2"/>
  <c r="I181" i="2"/>
  <c r="J181" i="2"/>
  <c r="I182" i="2"/>
  <c r="J182" i="2"/>
  <c r="I183" i="2"/>
  <c r="J183" i="2"/>
  <c r="I184" i="2"/>
  <c r="J184" i="2"/>
  <c r="I185" i="2"/>
  <c r="J185" i="2"/>
  <c r="I186" i="2"/>
  <c r="J186" i="2"/>
  <c r="I187" i="2"/>
  <c r="J187" i="2"/>
  <c r="I188" i="2"/>
  <c r="J188" i="2"/>
  <c r="I189" i="2"/>
  <c r="J189" i="2"/>
  <c r="I190" i="2"/>
  <c r="J190" i="2"/>
  <c r="I191" i="2"/>
  <c r="J191" i="2"/>
  <c r="I192" i="2"/>
  <c r="J192" i="2"/>
  <c r="I193" i="2"/>
  <c r="J193" i="2"/>
  <c r="I194" i="2"/>
  <c r="J194" i="2"/>
  <c r="I195" i="2"/>
  <c r="J195" i="2"/>
  <c r="I196" i="2"/>
  <c r="J196" i="2"/>
  <c r="I197" i="2"/>
  <c r="J197" i="2"/>
  <c r="I198" i="2"/>
  <c r="J198" i="2"/>
  <c r="I199" i="2"/>
  <c r="J199" i="2"/>
  <c r="I200" i="2"/>
  <c r="J200" i="2"/>
  <c r="I201" i="2"/>
  <c r="J201" i="2"/>
  <c r="I202" i="2"/>
  <c r="J202" i="2"/>
  <c r="I203" i="2"/>
  <c r="J203" i="2"/>
  <c r="I204" i="2"/>
  <c r="J204" i="2"/>
  <c r="I205" i="2"/>
  <c r="J205" i="2"/>
  <c r="I206" i="2"/>
  <c r="J206" i="2"/>
  <c r="I207" i="2"/>
  <c r="J207" i="2"/>
  <c r="I208" i="2"/>
  <c r="J208" i="2"/>
  <c r="I209" i="2"/>
  <c r="J209" i="2"/>
  <c r="I210" i="2"/>
  <c r="J210" i="2"/>
  <c r="I211" i="2"/>
  <c r="J211" i="2"/>
  <c r="I212" i="2"/>
  <c r="J212" i="2"/>
  <c r="I213" i="2"/>
  <c r="J213" i="2"/>
  <c r="I214" i="2"/>
  <c r="J214" i="2"/>
  <c r="I215" i="2"/>
  <c r="J215" i="2"/>
  <c r="I216" i="2"/>
  <c r="J216" i="2"/>
  <c r="I217" i="2"/>
  <c r="J217" i="2"/>
  <c r="I218" i="2"/>
  <c r="J218" i="2"/>
  <c r="I219" i="2"/>
  <c r="J219" i="2"/>
  <c r="I220" i="2"/>
  <c r="J220" i="2"/>
  <c r="I221" i="2"/>
  <c r="J221" i="2"/>
  <c r="I222" i="2"/>
  <c r="J222" i="2"/>
  <c r="I223" i="2"/>
  <c r="J223" i="2"/>
  <c r="I224" i="2"/>
  <c r="J224" i="2"/>
  <c r="I225" i="2"/>
  <c r="J225" i="2"/>
  <c r="I226" i="2"/>
  <c r="J226" i="2"/>
  <c r="I227" i="2"/>
  <c r="J227" i="2"/>
  <c r="I228" i="2"/>
  <c r="J228" i="2"/>
  <c r="I229" i="2"/>
  <c r="J229" i="2"/>
  <c r="I230" i="2"/>
  <c r="J230" i="2"/>
  <c r="I231" i="2"/>
  <c r="J231" i="2"/>
  <c r="I232" i="2"/>
  <c r="J232" i="2"/>
  <c r="I233" i="2"/>
  <c r="J233" i="2"/>
  <c r="I234" i="2"/>
  <c r="J234" i="2"/>
  <c r="I235" i="2"/>
  <c r="J235" i="2"/>
  <c r="I236" i="2"/>
  <c r="J236" i="2"/>
  <c r="I237" i="2"/>
  <c r="J237" i="2"/>
  <c r="I238" i="2"/>
  <c r="J238" i="2"/>
  <c r="I239" i="2"/>
  <c r="J239" i="2"/>
  <c r="I240" i="2"/>
  <c r="J240" i="2"/>
  <c r="I241" i="2"/>
  <c r="J241" i="2"/>
  <c r="I242" i="2"/>
  <c r="J242" i="2"/>
  <c r="I243" i="2"/>
  <c r="J243" i="2"/>
  <c r="I244" i="2"/>
  <c r="J244" i="2"/>
  <c r="I245" i="2"/>
  <c r="J245" i="2"/>
  <c r="I246" i="2"/>
  <c r="J246" i="2"/>
  <c r="I247" i="2"/>
  <c r="J247" i="2"/>
  <c r="I248" i="2"/>
  <c r="J248" i="2"/>
  <c r="I249" i="2"/>
  <c r="J249" i="2"/>
  <c r="I250" i="2"/>
  <c r="J250" i="2"/>
  <c r="I251" i="2"/>
  <c r="J251" i="2"/>
  <c r="I252" i="2"/>
  <c r="J252" i="2"/>
  <c r="I253" i="2"/>
  <c r="J253" i="2"/>
  <c r="I254" i="2"/>
  <c r="J254" i="2"/>
  <c r="I255" i="2"/>
  <c r="J255" i="2"/>
  <c r="I256" i="2"/>
  <c r="J256" i="2"/>
  <c r="I257" i="2"/>
  <c r="J257" i="2"/>
  <c r="I258" i="2"/>
  <c r="J258" i="2"/>
  <c r="I259" i="2"/>
  <c r="J259" i="2"/>
  <c r="I260" i="2"/>
  <c r="J260" i="2"/>
  <c r="I261" i="2"/>
  <c r="J261" i="2"/>
  <c r="I262" i="2"/>
  <c r="J262" i="2"/>
  <c r="I263" i="2"/>
  <c r="J263" i="2"/>
  <c r="I264" i="2"/>
  <c r="J264" i="2"/>
  <c r="I265" i="2"/>
  <c r="J265" i="2"/>
  <c r="I266" i="2"/>
  <c r="J266" i="2"/>
  <c r="I267" i="2"/>
  <c r="J267" i="2"/>
  <c r="I268" i="2"/>
  <c r="J268" i="2"/>
  <c r="I269" i="2"/>
  <c r="J269" i="2"/>
  <c r="I270" i="2"/>
  <c r="J270" i="2"/>
  <c r="I271" i="2"/>
  <c r="J271" i="2"/>
  <c r="I272" i="2"/>
  <c r="J272" i="2"/>
  <c r="I273" i="2"/>
  <c r="J273" i="2"/>
  <c r="I274" i="2"/>
  <c r="J274" i="2"/>
  <c r="I275" i="2"/>
  <c r="J275" i="2"/>
  <c r="I276" i="2"/>
  <c r="J276" i="2"/>
  <c r="I277" i="2"/>
  <c r="J277" i="2"/>
  <c r="I278" i="2"/>
  <c r="J278" i="2"/>
  <c r="I279" i="2"/>
  <c r="J279" i="2"/>
  <c r="I280" i="2"/>
  <c r="J280" i="2"/>
  <c r="I281" i="2"/>
  <c r="J281" i="2"/>
  <c r="I282" i="2"/>
  <c r="J282" i="2"/>
  <c r="I283" i="2"/>
  <c r="J283" i="2"/>
  <c r="I284" i="2"/>
  <c r="J284" i="2"/>
  <c r="I285" i="2"/>
  <c r="J285" i="2"/>
  <c r="I286" i="2"/>
  <c r="J286" i="2"/>
  <c r="I287" i="2"/>
  <c r="J287" i="2"/>
  <c r="I288" i="2"/>
  <c r="J288" i="2"/>
  <c r="I289" i="2"/>
  <c r="J289" i="2"/>
  <c r="I290" i="2"/>
  <c r="J290" i="2"/>
  <c r="I291" i="2"/>
  <c r="J291" i="2"/>
  <c r="I292" i="2"/>
  <c r="J292" i="2"/>
  <c r="I293" i="2"/>
  <c r="J293" i="2"/>
  <c r="I294" i="2"/>
  <c r="J294" i="2"/>
  <c r="I295" i="2"/>
  <c r="J295" i="2"/>
  <c r="I296" i="2"/>
  <c r="J296" i="2"/>
  <c r="I297" i="2"/>
  <c r="J297" i="2"/>
  <c r="I298" i="2"/>
  <c r="J298" i="2"/>
  <c r="I299" i="2"/>
  <c r="J299" i="2"/>
  <c r="I300" i="2"/>
  <c r="J300" i="2"/>
  <c r="I301" i="2"/>
  <c r="J301" i="2"/>
  <c r="I302" i="2"/>
  <c r="J302" i="2"/>
  <c r="I303" i="2"/>
  <c r="J303" i="2"/>
  <c r="I304" i="2"/>
  <c r="J304" i="2"/>
  <c r="I305" i="2"/>
  <c r="J305" i="2"/>
  <c r="I306" i="2"/>
  <c r="J306" i="2"/>
  <c r="I307" i="2"/>
  <c r="J307" i="2"/>
  <c r="I308" i="2"/>
  <c r="J308" i="2"/>
  <c r="I309" i="2"/>
  <c r="J309" i="2"/>
  <c r="I310" i="2"/>
  <c r="J310" i="2"/>
  <c r="I311" i="2"/>
  <c r="J311" i="2"/>
  <c r="I3" i="2"/>
  <c r="J3" i="2"/>
  <c r="I4" i="2"/>
  <c r="J4" i="2"/>
  <c r="I5" i="2"/>
  <c r="J5" i="2"/>
  <c r="I6" i="2"/>
  <c r="J6" i="2"/>
  <c r="I2" i="2"/>
  <c r="J2" i="2"/>
  <c r="D2" i="2" l="1"/>
  <c r="E2" i="2" s="1"/>
  <c r="D3" i="2"/>
  <c r="E3" i="2" s="1"/>
  <c r="D4" i="2"/>
  <c r="E4" i="2" s="1"/>
  <c r="D5" i="2"/>
  <c r="E5" i="2" s="1"/>
  <c r="C2" i="2"/>
  <c r="C3" i="2"/>
  <c r="C4" i="2"/>
  <c r="C5" i="2"/>
  <c r="A2" i="2"/>
  <c r="A3" i="2"/>
  <c r="A4" i="2"/>
  <c r="A5" i="2"/>
  <c r="AB2" i="2"/>
  <c r="AB3" i="2"/>
  <c r="AB4" i="2"/>
  <c r="AB5" i="2"/>
  <c r="Z2" i="2"/>
  <c r="Z3" i="2"/>
  <c r="Z4" i="2"/>
  <c r="Z5" i="2"/>
  <c r="S2" i="2"/>
  <c r="S3" i="2"/>
  <c r="S4" i="2"/>
  <c r="S5" i="2"/>
  <c r="AG2" i="2"/>
  <c r="AH2" i="2" s="1"/>
  <c r="AG3" i="2"/>
  <c r="AH3" i="2" s="1"/>
  <c r="AG4" i="2"/>
  <c r="AH4" i="2" s="1"/>
  <c r="AG5" i="2"/>
  <c r="AH5" i="2" s="1"/>
  <c r="AE2" i="2"/>
  <c r="AE3" i="2"/>
  <c r="AE4" i="2"/>
  <c r="AE5" i="2"/>
  <c r="AC2" i="2"/>
  <c r="AC3" i="2"/>
  <c r="AC4" i="2"/>
  <c r="AC5" i="2"/>
  <c r="U2" i="2"/>
  <c r="T2" i="2" s="1"/>
  <c r="U3" i="2"/>
  <c r="T3" i="2" s="1"/>
  <c r="U4" i="2"/>
  <c r="T4" i="2" s="1"/>
  <c r="U5" i="2"/>
  <c r="T5" i="2" s="1"/>
  <c r="Z304" i="2" l="1"/>
  <c r="Z305" i="2"/>
  <c r="Z306" i="2"/>
  <c r="Z307" i="2"/>
  <c r="Z308" i="2"/>
  <c r="Z309" i="2"/>
  <c r="Z310" i="2"/>
  <c r="Z311"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AB6" i="2"/>
  <c r="Z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6" i="2"/>
  <c r="C7" i="2" l="1"/>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6" i="2"/>
  <c r="AF311" i="2"/>
  <c r="AE311" i="2" s="1"/>
  <c r="AD311" i="2"/>
  <c r="AC311" i="2"/>
  <c r="T311" i="2"/>
  <c r="Q311" i="2"/>
  <c r="P311" i="2"/>
  <c r="D311" i="2"/>
  <c r="E311" i="2" s="1"/>
  <c r="A311" i="2"/>
  <c r="AF310" i="2"/>
  <c r="AE310" i="2" s="1"/>
  <c r="AD310" i="2"/>
  <c r="AC310" i="2" s="1"/>
  <c r="T310" i="2"/>
  <c r="Q310" i="2"/>
  <c r="P310" i="2"/>
  <c r="D310" i="2"/>
  <c r="E310" i="2" s="1"/>
  <c r="A310" i="2"/>
  <c r="AF309" i="2"/>
  <c r="AD309" i="2"/>
  <c r="AC309" i="2" s="1"/>
  <c r="T309" i="2"/>
  <c r="Q309" i="2"/>
  <c r="P309" i="2"/>
  <c r="D309" i="2"/>
  <c r="E309" i="2" s="1"/>
  <c r="A309" i="2"/>
  <c r="AF308" i="2"/>
  <c r="AE308" i="2" s="1"/>
  <c r="AD308" i="2"/>
  <c r="AC308" i="2" s="1"/>
  <c r="T308" i="2"/>
  <c r="Q308" i="2"/>
  <c r="P308" i="2"/>
  <c r="D308" i="2"/>
  <c r="E308" i="2" s="1"/>
  <c r="A308" i="2"/>
  <c r="AF307" i="2"/>
  <c r="AE307" i="2" s="1"/>
  <c r="AD307" i="2"/>
  <c r="AC307" i="2" s="1"/>
  <c r="T307" i="2"/>
  <c r="Q307" i="2"/>
  <c r="P307" i="2"/>
  <c r="D307" i="2"/>
  <c r="E307" i="2" s="1"/>
  <c r="A307" i="2"/>
  <c r="AF306" i="2"/>
  <c r="AD306" i="2"/>
  <c r="AC306" i="2" s="1"/>
  <c r="T306" i="2"/>
  <c r="Q306" i="2"/>
  <c r="P306" i="2"/>
  <c r="D306" i="2"/>
  <c r="E306" i="2" s="1"/>
  <c r="A306" i="2"/>
  <c r="AF305" i="2"/>
  <c r="AD305" i="2"/>
  <c r="AC305" i="2" s="1"/>
  <c r="T305" i="2"/>
  <c r="Q305" i="2"/>
  <c r="P305" i="2"/>
  <c r="D305" i="2"/>
  <c r="E305" i="2" s="1"/>
  <c r="A305" i="2"/>
  <c r="AF304" i="2"/>
  <c r="AE304" i="2" s="1"/>
  <c r="AD304" i="2"/>
  <c r="T304" i="2"/>
  <c r="Q304" i="2"/>
  <c r="P304" i="2"/>
  <c r="D304" i="2"/>
  <c r="E304" i="2" s="1"/>
  <c r="A304" i="2"/>
  <c r="AF303" i="2"/>
  <c r="AE303" i="2" s="1"/>
  <c r="AD303" i="2"/>
  <c r="T303" i="2"/>
  <c r="Q303" i="2"/>
  <c r="P303" i="2"/>
  <c r="D303" i="2"/>
  <c r="E303" i="2" s="1"/>
  <c r="A303" i="2"/>
  <c r="AF302" i="2"/>
  <c r="AD302" i="2"/>
  <c r="AC302" i="2" s="1"/>
  <c r="T302" i="2"/>
  <c r="Q302" i="2"/>
  <c r="P302" i="2"/>
  <c r="D302" i="2"/>
  <c r="E302" i="2" s="1"/>
  <c r="A302" i="2"/>
  <c r="AF301" i="2"/>
  <c r="AD301" i="2"/>
  <c r="AC301" i="2" s="1"/>
  <c r="T301" i="2"/>
  <c r="Q301" i="2"/>
  <c r="P301" i="2"/>
  <c r="D301" i="2"/>
  <c r="E301" i="2" s="1"/>
  <c r="A301" i="2"/>
  <c r="AF300" i="2"/>
  <c r="AE300" i="2" s="1"/>
  <c r="AD300" i="2"/>
  <c r="AC300" i="2" s="1"/>
  <c r="T300" i="2"/>
  <c r="Q300" i="2"/>
  <c r="P300" i="2"/>
  <c r="D300" i="2"/>
  <c r="E300" i="2" s="1"/>
  <c r="A300" i="2"/>
  <c r="AF299" i="2"/>
  <c r="AE299" i="2" s="1"/>
  <c r="AD299" i="2"/>
  <c r="AC299" i="2" s="1"/>
  <c r="T299" i="2"/>
  <c r="Q299" i="2"/>
  <c r="P299" i="2"/>
  <c r="D299" i="2"/>
  <c r="E299" i="2" s="1"/>
  <c r="A299" i="2"/>
  <c r="AF298" i="2"/>
  <c r="AD298" i="2"/>
  <c r="AC298" i="2" s="1"/>
  <c r="T298" i="2"/>
  <c r="Q298" i="2"/>
  <c r="P298" i="2"/>
  <c r="D298" i="2"/>
  <c r="E298" i="2" s="1"/>
  <c r="A298" i="2"/>
  <c r="AF297" i="2"/>
  <c r="AD297" i="2"/>
  <c r="AC297" i="2" s="1"/>
  <c r="T297" i="2"/>
  <c r="Q297" i="2"/>
  <c r="P297" i="2"/>
  <c r="D297" i="2"/>
  <c r="E297" i="2" s="1"/>
  <c r="A297" i="2"/>
  <c r="AF296" i="2"/>
  <c r="AE296" i="2" s="1"/>
  <c r="AD296" i="2"/>
  <c r="T296" i="2"/>
  <c r="Q296" i="2"/>
  <c r="P296" i="2"/>
  <c r="D296" i="2"/>
  <c r="E296" i="2" s="1"/>
  <c r="A296" i="2"/>
  <c r="AF295" i="2"/>
  <c r="AD295" i="2"/>
  <c r="AC295" i="2" s="1"/>
  <c r="T295" i="2"/>
  <c r="Q295" i="2"/>
  <c r="P295" i="2"/>
  <c r="D295" i="2"/>
  <c r="E295" i="2" s="1"/>
  <c r="A295" i="2"/>
  <c r="AF294" i="2"/>
  <c r="AD294" i="2"/>
  <c r="AC294" i="2" s="1"/>
  <c r="T294" i="2"/>
  <c r="Q294" i="2"/>
  <c r="P294" i="2"/>
  <c r="D294" i="2"/>
  <c r="E294" i="2" s="1"/>
  <c r="A294" i="2"/>
  <c r="AF293" i="2"/>
  <c r="AE293" i="2" s="1"/>
  <c r="AD293" i="2"/>
  <c r="AC293" i="2" s="1"/>
  <c r="T293" i="2"/>
  <c r="Q293" i="2"/>
  <c r="P293" i="2"/>
  <c r="D293" i="2"/>
  <c r="E293" i="2" s="1"/>
  <c r="A293" i="2"/>
  <c r="AF292" i="2"/>
  <c r="AE292" i="2" s="1"/>
  <c r="AD292" i="2"/>
  <c r="AC292" i="2" s="1"/>
  <c r="T292" i="2"/>
  <c r="Q292" i="2"/>
  <c r="P292" i="2"/>
  <c r="D292" i="2"/>
  <c r="E292" i="2" s="1"/>
  <c r="A292" i="2"/>
  <c r="AF291" i="2"/>
  <c r="AD291" i="2"/>
  <c r="AC291" i="2" s="1"/>
  <c r="T291" i="2"/>
  <c r="Q291" i="2"/>
  <c r="P291" i="2"/>
  <c r="D291" i="2"/>
  <c r="E291" i="2" s="1"/>
  <c r="A291" i="2"/>
  <c r="AF290" i="2"/>
  <c r="AD290" i="2"/>
  <c r="AC290" i="2" s="1"/>
  <c r="T290" i="2"/>
  <c r="Q290" i="2"/>
  <c r="P290" i="2"/>
  <c r="D290" i="2"/>
  <c r="E290" i="2" s="1"/>
  <c r="A290" i="2"/>
  <c r="AF289" i="2"/>
  <c r="AD289" i="2"/>
  <c r="AC289" i="2" s="1"/>
  <c r="T289" i="2"/>
  <c r="Q289" i="2"/>
  <c r="P289" i="2"/>
  <c r="D289" i="2"/>
  <c r="E289" i="2" s="1"/>
  <c r="A289" i="2"/>
  <c r="AF288" i="2"/>
  <c r="AE288" i="2" s="1"/>
  <c r="AD288" i="2"/>
  <c r="T288" i="2"/>
  <c r="Q288" i="2"/>
  <c r="P288" i="2"/>
  <c r="D288" i="2"/>
  <c r="E288" i="2" s="1"/>
  <c r="A288" i="2"/>
  <c r="AF287" i="2"/>
  <c r="AE287" i="2" s="1"/>
  <c r="AD287" i="2"/>
  <c r="AC287" i="2" s="1"/>
  <c r="T287" i="2"/>
  <c r="Q287" i="2"/>
  <c r="P287" i="2"/>
  <c r="D287" i="2"/>
  <c r="E287" i="2" s="1"/>
  <c r="A287" i="2"/>
  <c r="AF286" i="2"/>
  <c r="AD286" i="2"/>
  <c r="AC286" i="2" s="1"/>
  <c r="T286" i="2"/>
  <c r="Q286" i="2"/>
  <c r="P286" i="2"/>
  <c r="D286" i="2"/>
  <c r="E286" i="2" s="1"/>
  <c r="A286" i="2"/>
  <c r="AF285" i="2"/>
  <c r="AE285" i="2" s="1"/>
  <c r="AD285" i="2"/>
  <c r="AC285" i="2" s="1"/>
  <c r="T285" i="2"/>
  <c r="Q285" i="2"/>
  <c r="P285" i="2"/>
  <c r="D285" i="2"/>
  <c r="E285" i="2" s="1"/>
  <c r="A285" i="2"/>
  <c r="AF284" i="2"/>
  <c r="AE284" i="2" s="1"/>
  <c r="AD284" i="2"/>
  <c r="AC284" i="2" s="1"/>
  <c r="T284" i="2"/>
  <c r="Q284" i="2"/>
  <c r="P284" i="2"/>
  <c r="D284" i="2"/>
  <c r="E284" i="2" s="1"/>
  <c r="A284" i="2"/>
  <c r="AF283" i="2"/>
  <c r="AE283" i="2" s="1"/>
  <c r="AD283" i="2"/>
  <c r="AC283" i="2" s="1"/>
  <c r="T283" i="2"/>
  <c r="Q283" i="2"/>
  <c r="P283" i="2"/>
  <c r="D283" i="2"/>
  <c r="E283" i="2" s="1"/>
  <c r="A283" i="2"/>
  <c r="AF282" i="2"/>
  <c r="AD282" i="2"/>
  <c r="AC282" i="2" s="1"/>
  <c r="T282" i="2"/>
  <c r="Q282" i="2"/>
  <c r="P282" i="2"/>
  <c r="D282" i="2"/>
  <c r="E282" i="2" s="1"/>
  <c r="A282" i="2"/>
  <c r="AF281" i="2"/>
  <c r="AD281" i="2"/>
  <c r="AC281" i="2" s="1"/>
  <c r="T281" i="2"/>
  <c r="Q281" i="2"/>
  <c r="P281" i="2"/>
  <c r="D281" i="2"/>
  <c r="E281" i="2" s="1"/>
  <c r="A281" i="2"/>
  <c r="AF280" i="2"/>
  <c r="AE280" i="2" s="1"/>
  <c r="AD280" i="2"/>
  <c r="T280" i="2"/>
  <c r="Q280" i="2"/>
  <c r="P280" i="2"/>
  <c r="D280" i="2"/>
  <c r="E280" i="2" s="1"/>
  <c r="A280" i="2"/>
  <c r="AF279" i="2"/>
  <c r="AE279" i="2" s="1"/>
  <c r="AD279" i="2"/>
  <c r="AC279" i="2" s="1"/>
  <c r="T279" i="2"/>
  <c r="Q279" i="2"/>
  <c r="P279" i="2"/>
  <c r="D279" i="2"/>
  <c r="E279" i="2" s="1"/>
  <c r="A279" i="2"/>
  <c r="AF278" i="2"/>
  <c r="AD278" i="2"/>
  <c r="AC278" i="2" s="1"/>
  <c r="T278" i="2"/>
  <c r="Q278" i="2"/>
  <c r="P278" i="2"/>
  <c r="D278" i="2"/>
  <c r="E278" i="2" s="1"/>
  <c r="A278" i="2"/>
  <c r="AF277" i="2"/>
  <c r="AE277" i="2" s="1"/>
  <c r="AD277" i="2"/>
  <c r="AC277" i="2" s="1"/>
  <c r="T277" i="2"/>
  <c r="Q277" i="2"/>
  <c r="P277" i="2"/>
  <c r="D277" i="2"/>
  <c r="E277" i="2" s="1"/>
  <c r="A277" i="2"/>
  <c r="AF276" i="2"/>
  <c r="AE276" i="2" s="1"/>
  <c r="AD276" i="2"/>
  <c r="AC276" i="2" s="1"/>
  <c r="T276" i="2"/>
  <c r="Q276" i="2"/>
  <c r="P276" i="2"/>
  <c r="D276" i="2"/>
  <c r="E276" i="2" s="1"/>
  <c r="A276" i="2"/>
  <c r="AF275" i="2"/>
  <c r="AE275" i="2"/>
  <c r="AD275" i="2"/>
  <c r="AC275" i="2" s="1"/>
  <c r="T275" i="2"/>
  <c r="Q275" i="2"/>
  <c r="P275" i="2"/>
  <c r="D275" i="2"/>
  <c r="E275" i="2" s="1"/>
  <c r="A275" i="2"/>
  <c r="AF274" i="2"/>
  <c r="AE274" i="2" s="1"/>
  <c r="AD274" i="2"/>
  <c r="AC274" i="2" s="1"/>
  <c r="T274" i="2"/>
  <c r="Q274" i="2"/>
  <c r="P274" i="2"/>
  <c r="D274" i="2"/>
  <c r="E274" i="2" s="1"/>
  <c r="A274" i="2"/>
  <c r="AF273" i="2"/>
  <c r="AE273" i="2" s="1"/>
  <c r="AD273" i="2"/>
  <c r="AC273" i="2" s="1"/>
  <c r="T273" i="2"/>
  <c r="Q273" i="2"/>
  <c r="P273" i="2"/>
  <c r="D273" i="2"/>
  <c r="E273" i="2" s="1"/>
  <c r="A273" i="2"/>
  <c r="AF272" i="2"/>
  <c r="AE272" i="2" s="1"/>
  <c r="AD272" i="2"/>
  <c r="T272" i="2"/>
  <c r="Q272" i="2"/>
  <c r="P272" i="2"/>
  <c r="D272" i="2"/>
  <c r="E272" i="2" s="1"/>
  <c r="A272" i="2"/>
  <c r="AF271" i="2"/>
  <c r="AE271" i="2" s="1"/>
  <c r="AD271" i="2"/>
  <c r="AC271" i="2" s="1"/>
  <c r="T271" i="2"/>
  <c r="Q271" i="2"/>
  <c r="P271" i="2"/>
  <c r="D271" i="2"/>
  <c r="E271" i="2" s="1"/>
  <c r="A271" i="2"/>
  <c r="AF270" i="2"/>
  <c r="AD270" i="2"/>
  <c r="AC270" i="2" s="1"/>
  <c r="T270" i="2"/>
  <c r="Q270" i="2"/>
  <c r="P270" i="2"/>
  <c r="D270" i="2"/>
  <c r="E270" i="2" s="1"/>
  <c r="A270" i="2"/>
  <c r="AF269" i="2"/>
  <c r="AE269" i="2" s="1"/>
  <c r="AD269" i="2"/>
  <c r="AC269" i="2" s="1"/>
  <c r="T269" i="2"/>
  <c r="Q269" i="2"/>
  <c r="P269" i="2"/>
  <c r="D269" i="2"/>
  <c r="E269" i="2" s="1"/>
  <c r="A269" i="2"/>
  <c r="AF268" i="2"/>
  <c r="AE268" i="2" s="1"/>
  <c r="AD268" i="2"/>
  <c r="AC268" i="2" s="1"/>
  <c r="T268" i="2"/>
  <c r="Q268" i="2"/>
  <c r="P268" i="2"/>
  <c r="D268" i="2"/>
  <c r="E268" i="2" s="1"/>
  <c r="A268" i="2"/>
  <c r="AF267" i="2"/>
  <c r="AE267" i="2" s="1"/>
  <c r="AD267" i="2"/>
  <c r="AC267" i="2" s="1"/>
  <c r="T267" i="2"/>
  <c r="Q267" i="2"/>
  <c r="P267" i="2"/>
  <c r="D267" i="2"/>
  <c r="E267" i="2" s="1"/>
  <c r="A267" i="2"/>
  <c r="AF266" i="2"/>
  <c r="AE266" i="2" s="1"/>
  <c r="AD266" i="2"/>
  <c r="AC266" i="2" s="1"/>
  <c r="T266" i="2"/>
  <c r="Q266" i="2"/>
  <c r="P266" i="2"/>
  <c r="D266" i="2"/>
  <c r="E266" i="2" s="1"/>
  <c r="A266" i="2"/>
  <c r="AF265" i="2"/>
  <c r="AE265" i="2" s="1"/>
  <c r="AD265" i="2"/>
  <c r="AC265" i="2" s="1"/>
  <c r="T265" i="2"/>
  <c r="Q265" i="2"/>
  <c r="P265" i="2"/>
  <c r="D265" i="2"/>
  <c r="E265" i="2" s="1"/>
  <c r="A265" i="2"/>
  <c r="AF264" i="2"/>
  <c r="AE264" i="2" s="1"/>
  <c r="AD264" i="2"/>
  <c r="T264" i="2"/>
  <c r="Q264" i="2"/>
  <c r="P264" i="2"/>
  <c r="D264" i="2"/>
  <c r="E264" i="2" s="1"/>
  <c r="A264" i="2"/>
  <c r="AF263" i="2"/>
  <c r="AE263" i="2" s="1"/>
  <c r="AD263" i="2"/>
  <c r="T263" i="2"/>
  <c r="Q263" i="2"/>
  <c r="P263" i="2"/>
  <c r="D263" i="2"/>
  <c r="E263" i="2" s="1"/>
  <c r="A263" i="2"/>
  <c r="AF262" i="2"/>
  <c r="AD262" i="2"/>
  <c r="AC262" i="2" s="1"/>
  <c r="T262" i="2"/>
  <c r="Q262" i="2"/>
  <c r="P262" i="2"/>
  <c r="D262" i="2"/>
  <c r="E262" i="2" s="1"/>
  <c r="A262" i="2"/>
  <c r="AF261" i="2"/>
  <c r="AE261" i="2" s="1"/>
  <c r="AD261" i="2"/>
  <c r="AC261" i="2" s="1"/>
  <c r="T261" i="2"/>
  <c r="Q261" i="2"/>
  <c r="P261" i="2"/>
  <c r="D261" i="2"/>
  <c r="E261" i="2" s="1"/>
  <c r="A261" i="2"/>
  <c r="AF260" i="2"/>
  <c r="AE260" i="2" s="1"/>
  <c r="AD260" i="2"/>
  <c r="AC260" i="2" s="1"/>
  <c r="T260" i="2"/>
  <c r="Q260" i="2"/>
  <c r="P260" i="2"/>
  <c r="D260" i="2"/>
  <c r="E260" i="2" s="1"/>
  <c r="A260" i="2"/>
  <c r="AF259" i="2"/>
  <c r="AE259" i="2" s="1"/>
  <c r="AD259" i="2"/>
  <c r="AC259" i="2" s="1"/>
  <c r="T259" i="2"/>
  <c r="Q259" i="2"/>
  <c r="P259" i="2"/>
  <c r="D259" i="2"/>
  <c r="E259" i="2" s="1"/>
  <c r="A259" i="2"/>
  <c r="AF258" i="2"/>
  <c r="AE258" i="2" s="1"/>
  <c r="AD258" i="2"/>
  <c r="AC258" i="2" s="1"/>
  <c r="T258" i="2"/>
  <c r="Q258" i="2"/>
  <c r="P258" i="2"/>
  <c r="D258" i="2"/>
  <c r="E258" i="2" s="1"/>
  <c r="A258" i="2"/>
  <c r="AF257" i="2"/>
  <c r="AE257" i="2" s="1"/>
  <c r="AD257" i="2"/>
  <c r="AC257" i="2" s="1"/>
  <c r="T257" i="2"/>
  <c r="Q257" i="2"/>
  <c r="P257" i="2"/>
  <c r="D257" i="2"/>
  <c r="E257" i="2" s="1"/>
  <c r="A257" i="2"/>
  <c r="AF256" i="2"/>
  <c r="AE256" i="2" s="1"/>
  <c r="AD256" i="2"/>
  <c r="T256" i="2"/>
  <c r="Q256" i="2"/>
  <c r="P256" i="2"/>
  <c r="D256" i="2"/>
  <c r="E256" i="2" s="1"/>
  <c r="A256" i="2"/>
  <c r="AF255" i="2"/>
  <c r="AE255" i="2" s="1"/>
  <c r="AD255" i="2"/>
  <c r="AC255" i="2" s="1"/>
  <c r="T255" i="2"/>
  <c r="Q255" i="2"/>
  <c r="P255" i="2"/>
  <c r="D255" i="2"/>
  <c r="E255" i="2" s="1"/>
  <c r="A255" i="2"/>
  <c r="AF254" i="2"/>
  <c r="AD254" i="2"/>
  <c r="AC254" i="2" s="1"/>
  <c r="T254" i="2"/>
  <c r="Q254" i="2"/>
  <c r="P254" i="2"/>
  <c r="D254" i="2"/>
  <c r="E254" i="2" s="1"/>
  <c r="A254" i="2"/>
  <c r="AF253" i="2"/>
  <c r="AE253" i="2" s="1"/>
  <c r="AD253" i="2"/>
  <c r="AC253" i="2" s="1"/>
  <c r="T253" i="2"/>
  <c r="Q253" i="2"/>
  <c r="P253" i="2"/>
  <c r="D253" i="2"/>
  <c r="E253" i="2" s="1"/>
  <c r="A253" i="2"/>
  <c r="AF252" i="2"/>
  <c r="AE252" i="2" s="1"/>
  <c r="AD252" i="2"/>
  <c r="AC252" i="2" s="1"/>
  <c r="T252" i="2"/>
  <c r="Q252" i="2"/>
  <c r="P252" i="2"/>
  <c r="D252" i="2"/>
  <c r="E252" i="2" s="1"/>
  <c r="A252" i="2"/>
  <c r="AF251" i="2"/>
  <c r="AE251" i="2" s="1"/>
  <c r="AD251" i="2"/>
  <c r="AC251" i="2" s="1"/>
  <c r="T251" i="2"/>
  <c r="Q251" i="2"/>
  <c r="P251" i="2"/>
  <c r="D251" i="2"/>
  <c r="E251" i="2" s="1"/>
  <c r="A251" i="2"/>
  <c r="AF250" i="2"/>
  <c r="AE250" i="2" s="1"/>
  <c r="AD250" i="2"/>
  <c r="AC250" i="2" s="1"/>
  <c r="T250" i="2"/>
  <c r="Q250" i="2"/>
  <c r="P250" i="2"/>
  <c r="D250" i="2"/>
  <c r="E250" i="2" s="1"/>
  <c r="A250" i="2"/>
  <c r="AF249" i="2"/>
  <c r="AD249" i="2"/>
  <c r="AC249" i="2" s="1"/>
  <c r="T249" i="2"/>
  <c r="Q249" i="2"/>
  <c r="P249" i="2"/>
  <c r="D249" i="2"/>
  <c r="E249" i="2" s="1"/>
  <c r="A249" i="2"/>
  <c r="AF248" i="2"/>
  <c r="AE248" i="2" s="1"/>
  <c r="AD248" i="2"/>
  <c r="T248" i="2"/>
  <c r="Q248" i="2"/>
  <c r="P248" i="2"/>
  <c r="D248" i="2"/>
  <c r="E248" i="2" s="1"/>
  <c r="A248" i="2"/>
  <c r="AF247" i="2"/>
  <c r="AD247" i="2"/>
  <c r="AC247" i="2" s="1"/>
  <c r="T247" i="2"/>
  <c r="Q247" i="2"/>
  <c r="P247" i="2"/>
  <c r="D247" i="2"/>
  <c r="E247" i="2" s="1"/>
  <c r="A247" i="2"/>
  <c r="AF246" i="2"/>
  <c r="AD246" i="2"/>
  <c r="AC246" i="2" s="1"/>
  <c r="X246" i="2"/>
  <c r="T246" i="2"/>
  <c r="Q246" i="2"/>
  <c r="P246" i="2"/>
  <c r="D246" i="2"/>
  <c r="E246" i="2" s="1"/>
  <c r="A246" i="2"/>
  <c r="AF245" i="2"/>
  <c r="AD245" i="2"/>
  <c r="AC245" i="2" s="1"/>
  <c r="X245" i="2"/>
  <c r="T245" i="2"/>
  <c r="Q245" i="2"/>
  <c r="P245" i="2"/>
  <c r="D245" i="2"/>
  <c r="E245" i="2" s="1"/>
  <c r="A245" i="2"/>
  <c r="AF244" i="2"/>
  <c r="AD244" i="2"/>
  <c r="AC244" i="2" s="1"/>
  <c r="X244" i="2"/>
  <c r="T244" i="2"/>
  <c r="Q244" i="2"/>
  <c r="P244" i="2"/>
  <c r="D244" i="2"/>
  <c r="E244" i="2" s="1"/>
  <c r="A244" i="2"/>
  <c r="AF243" i="2"/>
  <c r="AD243" i="2"/>
  <c r="AC243" i="2" s="1"/>
  <c r="T243" i="2"/>
  <c r="Q243" i="2"/>
  <c r="P243" i="2"/>
  <c r="D243" i="2"/>
  <c r="E243" i="2" s="1"/>
  <c r="A243" i="2"/>
  <c r="AF242" i="2"/>
  <c r="AE242" i="2" s="1"/>
  <c r="AD242" i="2"/>
  <c r="AC242" i="2" s="1"/>
  <c r="T242" i="2"/>
  <c r="Q242" i="2"/>
  <c r="P242" i="2"/>
  <c r="D242" i="2"/>
  <c r="E242" i="2" s="1"/>
  <c r="A242" i="2"/>
  <c r="AF241" i="2"/>
  <c r="AE241" i="2" s="1"/>
  <c r="AD241" i="2"/>
  <c r="AC241" i="2" s="1"/>
  <c r="T241" i="2"/>
  <c r="Q241" i="2"/>
  <c r="P241" i="2"/>
  <c r="D241" i="2"/>
  <c r="E241" i="2" s="1"/>
  <c r="A241" i="2"/>
  <c r="AF240" i="2"/>
  <c r="AE240" i="2" s="1"/>
  <c r="AD240" i="2"/>
  <c r="AC240" i="2" s="1"/>
  <c r="T240" i="2"/>
  <c r="Q240" i="2"/>
  <c r="P240" i="2"/>
  <c r="D240" i="2"/>
  <c r="E240" i="2" s="1"/>
  <c r="A240" i="2"/>
  <c r="AF239" i="2"/>
  <c r="AE239" i="2" s="1"/>
  <c r="AD239" i="2"/>
  <c r="AC239" i="2" s="1"/>
  <c r="T239" i="2"/>
  <c r="Q239" i="2"/>
  <c r="P239" i="2"/>
  <c r="D239" i="2"/>
  <c r="E239" i="2" s="1"/>
  <c r="A239" i="2"/>
  <c r="AF238" i="2"/>
  <c r="AE238" i="2" s="1"/>
  <c r="AD238" i="2"/>
  <c r="AC238" i="2" s="1"/>
  <c r="T238" i="2"/>
  <c r="Q238" i="2"/>
  <c r="P238" i="2"/>
  <c r="D238" i="2"/>
  <c r="E238" i="2" s="1"/>
  <c r="A238" i="2"/>
  <c r="AF237" i="2"/>
  <c r="AE237" i="2" s="1"/>
  <c r="AD237" i="2"/>
  <c r="T237" i="2"/>
  <c r="Q237" i="2"/>
  <c r="P237" i="2"/>
  <c r="D237" i="2"/>
  <c r="E237" i="2" s="1"/>
  <c r="A237" i="2"/>
  <c r="AF236" i="2"/>
  <c r="AE236" i="2" s="1"/>
  <c r="AD236" i="2"/>
  <c r="T236" i="2"/>
  <c r="Q236" i="2"/>
  <c r="P236" i="2"/>
  <c r="D236" i="2"/>
  <c r="E236" i="2" s="1"/>
  <c r="A236" i="2"/>
  <c r="AF235" i="2"/>
  <c r="AD235" i="2"/>
  <c r="AC235" i="2" s="1"/>
  <c r="T235" i="2"/>
  <c r="Q235" i="2"/>
  <c r="P235" i="2"/>
  <c r="D235" i="2"/>
  <c r="E235" i="2" s="1"/>
  <c r="A235" i="2"/>
  <c r="AF234" i="2"/>
  <c r="AE234" i="2" s="1"/>
  <c r="AD234" i="2"/>
  <c r="AC234" i="2" s="1"/>
  <c r="T234" i="2"/>
  <c r="Q234" i="2"/>
  <c r="P234" i="2"/>
  <c r="D234" i="2"/>
  <c r="E234" i="2" s="1"/>
  <c r="A234" i="2"/>
  <c r="AF233" i="2"/>
  <c r="AE233" i="2" s="1"/>
  <c r="AD233" i="2"/>
  <c r="AC233" i="2" s="1"/>
  <c r="T233" i="2"/>
  <c r="Q233" i="2"/>
  <c r="P233" i="2"/>
  <c r="D233" i="2"/>
  <c r="E233" i="2" s="1"/>
  <c r="A233" i="2"/>
  <c r="AF232" i="2"/>
  <c r="AE232" i="2" s="1"/>
  <c r="AD232" i="2"/>
  <c r="AC232" i="2" s="1"/>
  <c r="T232" i="2"/>
  <c r="Q232" i="2"/>
  <c r="P232" i="2"/>
  <c r="D232" i="2"/>
  <c r="E232" i="2" s="1"/>
  <c r="A232" i="2"/>
  <c r="AF231" i="2"/>
  <c r="AE231" i="2" s="1"/>
  <c r="AD231" i="2"/>
  <c r="AC231" i="2" s="1"/>
  <c r="T231" i="2"/>
  <c r="Q231" i="2"/>
  <c r="P231" i="2"/>
  <c r="D231" i="2"/>
  <c r="E231" i="2" s="1"/>
  <c r="A231" i="2"/>
  <c r="AF230" i="2"/>
  <c r="AE230" i="2" s="1"/>
  <c r="AD230" i="2"/>
  <c r="AC230" i="2" s="1"/>
  <c r="T230" i="2"/>
  <c r="Q230" i="2"/>
  <c r="P230" i="2"/>
  <c r="D230" i="2"/>
  <c r="E230" i="2" s="1"/>
  <c r="A230" i="2"/>
  <c r="AF229" i="2"/>
  <c r="AE229" i="2" s="1"/>
  <c r="AD229" i="2"/>
  <c r="T229" i="2"/>
  <c r="Q229" i="2"/>
  <c r="P229" i="2"/>
  <c r="D229" i="2"/>
  <c r="E229" i="2" s="1"/>
  <c r="A229" i="2"/>
  <c r="AF228" i="2"/>
  <c r="AE228" i="2" s="1"/>
  <c r="AD228" i="2"/>
  <c r="T228" i="2"/>
  <c r="Q228" i="2"/>
  <c r="P228" i="2"/>
  <c r="D228" i="2"/>
  <c r="E228" i="2" s="1"/>
  <c r="A228" i="2"/>
  <c r="AF227" i="2"/>
  <c r="AD227" i="2"/>
  <c r="AC227" i="2" s="1"/>
  <c r="T227" i="2"/>
  <c r="Q227" i="2"/>
  <c r="P227" i="2"/>
  <c r="E227" i="2"/>
  <c r="D227" i="2"/>
  <c r="A227" i="2"/>
  <c r="AF226" i="2"/>
  <c r="AE226" i="2" s="1"/>
  <c r="AD226" i="2"/>
  <c r="AC226" i="2" s="1"/>
  <c r="T226" i="2"/>
  <c r="Q226" i="2"/>
  <c r="P226" i="2"/>
  <c r="D226" i="2"/>
  <c r="E226" i="2" s="1"/>
  <c r="A226" i="2"/>
  <c r="AF225" i="2"/>
  <c r="AE225" i="2" s="1"/>
  <c r="AD225" i="2"/>
  <c r="AC225" i="2" s="1"/>
  <c r="T225" i="2"/>
  <c r="Q225" i="2"/>
  <c r="P225" i="2"/>
  <c r="D225" i="2"/>
  <c r="E225" i="2" s="1"/>
  <c r="A225" i="2"/>
  <c r="AF224" i="2"/>
  <c r="AE224" i="2" s="1"/>
  <c r="AD224" i="2"/>
  <c r="AC224" i="2" s="1"/>
  <c r="T224" i="2"/>
  <c r="Q224" i="2"/>
  <c r="P224" i="2"/>
  <c r="D224" i="2"/>
  <c r="E224" i="2" s="1"/>
  <c r="A224" i="2"/>
  <c r="AF223" i="2"/>
  <c r="AE223" i="2" s="1"/>
  <c r="AD223" i="2"/>
  <c r="AC223" i="2" s="1"/>
  <c r="T223" i="2"/>
  <c r="Q223" i="2"/>
  <c r="P223" i="2"/>
  <c r="D223" i="2"/>
  <c r="E223" i="2" s="1"/>
  <c r="A223" i="2"/>
  <c r="AF222" i="2"/>
  <c r="AE222" i="2" s="1"/>
  <c r="AD222" i="2"/>
  <c r="AC222" i="2" s="1"/>
  <c r="T222" i="2"/>
  <c r="Q222" i="2"/>
  <c r="P222" i="2"/>
  <c r="D222" i="2"/>
  <c r="E222" i="2" s="1"/>
  <c r="A222" i="2"/>
  <c r="AF221" i="2"/>
  <c r="AE221" i="2" s="1"/>
  <c r="AD221" i="2"/>
  <c r="T221" i="2"/>
  <c r="Q221" i="2"/>
  <c r="P221" i="2"/>
  <c r="D221" i="2"/>
  <c r="E221" i="2" s="1"/>
  <c r="A221" i="2"/>
  <c r="AF220" i="2"/>
  <c r="AE220" i="2" s="1"/>
  <c r="AD220" i="2"/>
  <c r="AC220" i="2" s="1"/>
  <c r="T220" i="2"/>
  <c r="Q220" i="2"/>
  <c r="P220" i="2"/>
  <c r="D220" i="2"/>
  <c r="E220" i="2" s="1"/>
  <c r="A220" i="2"/>
  <c r="AF219" i="2"/>
  <c r="AD219" i="2"/>
  <c r="AC219" i="2" s="1"/>
  <c r="T219" i="2"/>
  <c r="Q219" i="2"/>
  <c r="P219" i="2"/>
  <c r="D219" i="2"/>
  <c r="E219" i="2" s="1"/>
  <c r="A219" i="2"/>
  <c r="AF218" i="2"/>
  <c r="AE218" i="2" s="1"/>
  <c r="AD218" i="2"/>
  <c r="AC218" i="2" s="1"/>
  <c r="T218" i="2"/>
  <c r="Q218" i="2"/>
  <c r="P218" i="2"/>
  <c r="D218" i="2"/>
  <c r="E218" i="2" s="1"/>
  <c r="A218" i="2"/>
  <c r="AF217" i="2"/>
  <c r="AE217" i="2" s="1"/>
  <c r="AD217" i="2"/>
  <c r="AC217" i="2" s="1"/>
  <c r="T217" i="2"/>
  <c r="Q217" i="2"/>
  <c r="P217" i="2"/>
  <c r="D217" i="2"/>
  <c r="E217" i="2" s="1"/>
  <c r="A217" i="2"/>
  <c r="AF216" i="2"/>
  <c r="AE216" i="2" s="1"/>
  <c r="AD216" i="2"/>
  <c r="AG216" i="2" s="1"/>
  <c r="AH216" i="2" s="1"/>
  <c r="T216" i="2"/>
  <c r="Q216" i="2"/>
  <c r="P216" i="2"/>
  <c r="D216" i="2"/>
  <c r="E216" i="2" s="1"/>
  <c r="A216" i="2"/>
  <c r="AF215" i="2"/>
  <c r="AE215" i="2" s="1"/>
  <c r="AD215" i="2"/>
  <c r="AC215" i="2" s="1"/>
  <c r="T215" i="2"/>
  <c r="Q215" i="2"/>
  <c r="P215" i="2"/>
  <c r="D215" i="2"/>
  <c r="E215" i="2" s="1"/>
  <c r="A215" i="2"/>
  <c r="AF214" i="2"/>
  <c r="AE214" i="2" s="1"/>
  <c r="AD214" i="2"/>
  <c r="AC214" i="2" s="1"/>
  <c r="T214" i="2"/>
  <c r="Q214" i="2"/>
  <c r="P214" i="2"/>
  <c r="D214" i="2"/>
  <c r="E214" i="2" s="1"/>
  <c r="A214" i="2"/>
  <c r="AF213" i="2"/>
  <c r="AE213" i="2" s="1"/>
  <c r="AD213" i="2"/>
  <c r="T213" i="2"/>
  <c r="Q213" i="2"/>
  <c r="P213" i="2"/>
  <c r="D213" i="2"/>
  <c r="E213" i="2" s="1"/>
  <c r="A213" i="2"/>
  <c r="AF212" i="2"/>
  <c r="AE212" i="2" s="1"/>
  <c r="AD212" i="2"/>
  <c r="AC212" i="2" s="1"/>
  <c r="T212" i="2"/>
  <c r="Q212" i="2"/>
  <c r="P212" i="2"/>
  <c r="D212" i="2"/>
  <c r="E212" i="2" s="1"/>
  <c r="A212" i="2"/>
  <c r="AF211" i="2"/>
  <c r="AD211" i="2"/>
  <c r="AC211" i="2" s="1"/>
  <c r="T211" i="2"/>
  <c r="Q211" i="2"/>
  <c r="P211" i="2"/>
  <c r="D211" i="2"/>
  <c r="E211" i="2" s="1"/>
  <c r="A211" i="2"/>
  <c r="AF210" i="2"/>
  <c r="AE210" i="2" s="1"/>
  <c r="AD210" i="2"/>
  <c r="AC210" i="2" s="1"/>
  <c r="T210" i="2"/>
  <c r="Q210" i="2"/>
  <c r="P210" i="2"/>
  <c r="D210" i="2"/>
  <c r="E210" i="2" s="1"/>
  <c r="A210" i="2"/>
  <c r="AF209" i="2"/>
  <c r="AE209" i="2" s="1"/>
  <c r="AD209" i="2"/>
  <c r="AC209" i="2" s="1"/>
  <c r="T209" i="2"/>
  <c r="Q209" i="2"/>
  <c r="P209" i="2"/>
  <c r="D209" i="2"/>
  <c r="E209" i="2" s="1"/>
  <c r="A209" i="2"/>
  <c r="AF208" i="2"/>
  <c r="AE208" i="2" s="1"/>
  <c r="AD208" i="2"/>
  <c r="AC208" i="2" s="1"/>
  <c r="T208" i="2"/>
  <c r="Q208" i="2"/>
  <c r="P208" i="2"/>
  <c r="D208" i="2"/>
  <c r="E208" i="2" s="1"/>
  <c r="A208" i="2"/>
  <c r="AF207" i="2"/>
  <c r="AE207" i="2" s="1"/>
  <c r="AD207" i="2"/>
  <c r="AC207" i="2" s="1"/>
  <c r="T207" i="2"/>
  <c r="Q207" i="2"/>
  <c r="P207" i="2"/>
  <c r="D207" i="2"/>
  <c r="E207" i="2" s="1"/>
  <c r="A207" i="2"/>
  <c r="AF206" i="2"/>
  <c r="AE206" i="2" s="1"/>
  <c r="AD206" i="2"/>
  <c r="AC206" i="2" s="1"/>
  <c r="T206" i="2"/>
  <c r="Q206" i="2"/>
  <c r="P206" i="2"/>
  <c r="D206" i="2"/>
  <c r="E206" i="2" s="1"/>
  <c r="A206" i="2"/>
  <c r="AF205" i="2"/>
  <c r="AE205" i="2" s="1"/>
  <c r="AD205" i="2"/>
  <c r="T205" i="2"/>
  <c r="Q205" i="2"/>
  <c r="P205" i="2"/>
  <c r="D205" i="2"/>
  <c r="E205" i="2" s="1"/>
  <c r="A205" i="2"/>
  <c r="AF204" i="2"/>
  <c r="AE204" i="2" s="1"/>
  <c r="AD204" i="2"/>
  <c r="AC204" i="2" s="1"/>
  <c r="T204" i="2"/>
  <c r="Q204" i="2"/>
  <c r="P204" i="2"/>
  <c r="D204" i="2"/>
  <c r="E204" i="2" s="1"/>
  <c r="A204" i="2"/>
  <c r="AF203" i="2"/>
  <c r="AD203" i="2"/>
  <c r="AC203" i="2" s="1"/>
  <c r="T203" i="2"/>
  <c r="Q203" i="2"/>
  <c r="P203" i="2"/>
  <c r="D203" i="2"/>
  <c r="E203" i="2" s="1"/>
  <c r="A203" i="2"/>
  <c r="AF202" i="2"/>
  <c r="AE202" i="2" s="1"/>
  <c r="AD202" i="2"/>
  <c r="AC202" i="2" s="1"/>
  <c r="T202" i="2"/>
  <c r="Q202" i="2"/>
  <c r="P202" i="2"/>
  <c r="D202" i="2"/>
  <c r="E202" i="2" s="1"/>
  <c r="A202" i="2"/>
  <c r="AF201" i="2"/>
  <c r="AE201" i="2" s="1"/>
  <c r="AD201" i="2"/>
  <c r="AC201" i="2" s="1"/>
  <c r="T201" i="2"/>
  <c r="Q201" i="2"/>
  <c r="P201" i="2"/>
  <c r="D201" i="2"/>
  <c r="E201" i="2" s="1"/>
  <c r="A201" i="2"/>
  <c r="AF200" i="2"/>
  <c r="AE200" i="2" s="1"/>
  <c r="AD200" i="2"/>
  <c r="AC200" i="2" s="1"/>
  <c r="T200" i="2"/>
  <c r="Q200" i="2"/>
  <c r="P200" i="2"/>
  <c r="D200" i="2"/>
  <c r="E200" i="2" s="1"/>
  <c r="A200" i="2"/>
  <c r="AF199" i="2"/>
  <c r="AE199" i="2" s="1"/>
  <c r="AD199" i="2"/>
  <c r="AC199" i="2" s="1"/>
  <c r="T199" i="2"/>
  <c r="Q199" i="2"/>
  <c r="P199" i="2"/>
  <c r="D199" i="2"/>
  <c r="E199" i="2" s="1"/>
  <c r="A199" i="2"/>
  <c r="AF198" i="2"/>
  <c r="AD198" i="2"/>
  <c r="AC198" i="2" s="1"/>
  <c r="T198" i="2"/>
  <c r="Q198" i="2"/>
  <c r="P198" i="2"/>
  <c r="D198" i="2"/>
  <c r="E198" i="2" s="1"/>
  <c r="A198" i="2"/>
  <c r="AF197" i="2"/>
  <c r="AE197" i="2" s="1"/>
  <c r="AD197" i="2"/>
  <c r="T197" i="2"/>
  <c r="Q197" i="2"/>
  <c r="P197" i="2"/>
  <c r="D197" i="2"/>
  <c r="E197" i="2" s="1"/>
  <c r="A197" i="2"/>
  <c r="AF196" i="2"/>
  <c r="AE196" i="2" s="1"/>
  <c r="AD196" i="2"/>
  <c r="T196" i="2"/>
  <c r="Q196" i="2"/>
  <c r="P196" i="2"/>
  <c r="D196" i="2"/>
  <c r="E196" i="2" s="1"/>
  <c r="A196" i="2"/>
  <c r="AF195" i="2"/>
  <c r="AD195" i="2"/>
  <c r="AC195" i="2" s="1"/>
  <c r="T195" i="2"/>
  <c r="Q195" i="2"/>
  <c r="P195" i="2"/>
  <c r="D195" i="2"/>
  <c r="E195" i="2" s="1"/>
  <c r="A195" i="2"/>
  <c r="AF194" i="2"/>
  <c r="AE194" i="2" s="1"/>
  <c r="AD194" i="2"/>
  <c r="AC194" i="2" s="1"/>
  <c r="T194" i="2"/>
  <c r="Q194" i="2"/>
  <c r="P194" i="2"/>
  <c r="D194" i="2"/>
  <c r="E194" i="2" s="1"/>
  <c r="A194" i="2"/>
  <c r="AF193" i="2"/>
  <c r="AE193" i="2" s="1"/>
  <c r="AD193" i="2"/>
  <c r="AC193" i="2" s="1"/>
  <c r="T193" i="2"/>
  <c r="Q193" i="2"/>
  <c r="P193" i="2"/>
  <c r="D193" i="2"/>
  <c r="E193" i="2" s="1"/>
  <c r="A193" i="2"/>
  <c r="AF192" i="2"/>
  <c r="AD192" i="2"/>
  <c r="AC192" i="2" s="1"/>
  <c r="T192" i="2"/>
  <c r="Q192" i="2"/>
  <c r="P192" i="2"/>
  <c r="D192" i="2"/>
  <c r="E192" i="2" s="1"/>
  <c r="A192" i="2"/>
  <c r="AF191" i="2"/>
  <c r="AE191" i="2" s="1"/>
  <c r="AD191" i="2"/>
  <c r="AC191" i="2" s="1"/>
  <c r="T191" i="2"/>
  <c r="Q191" i="2"/>
  <c r="P191" i="2"/>
  <c r="D191" i="2"/>
  <c r="E191" i="2" s="1"/>
  <c r="A191" i="2"/>
  <c r="AF190" i="2"/>
  <c r="AD190" i="2"/>
  <c r="AC190" i="2" s="1"/>
  <c r="T190" i="2"/>
  <c r="Q190" i="2"/>
  <c r="P190" i="2"/>
  <c r="D190" i="2"/>
  <c r="E190" i="2" s="1"/>
  <c r="A190" i="2"/>
  <c r="AF189" i="2"/>
  <c r="AE189" i="2"/>
  <c r="AD189" i="2"/>
  <c r="T189" i="2"/>
  <c r="Q189" i="2"/>
  <c r="P189" i="2"/>
  <c r="D189" i="2"/>
  <c r="E189" i="2" s="1"/>
  <c r="A189" i="2"/>
  <c r="AF188" i="2"/>
  <c r="AE188" i="2" s="1"/>
  <c r="AD188" i="2"/>
  <c r="AC188" i="2" s="1"/>
  <c r="T188" i="2"/>
  <c r="Q188" i="2"/>
  <c r="P188" i="2"/>
  <c r="D188" i="2"/>
  <c r="E188" i="2" s="1"/>
  <c r="A188" i="2"/>
  <c r="AF187" i="2"/>
  <c r="AD187" i="2"/>
  <c r="AC187" i="2"/>
  <c r="T187" i="2"/>
  <c r="Q187" i="2"/>
  <c r="P187" i="2"/>
  <c r="D187" i="2"/>
  <c r="E187" i="2" s="1"/>
  <c r="A187" i="2"/>
  <c r="AF186" i="2"/>
  <c r="AE186" i="2" s="1"/>
  <c r="AD186" i="2"/>
  <c r="AC186" i="2" s="1"/>
  <c r="T186" i="2"/>
  <c r="Q186" i="2"/>
  <c r="P186" i="2"/>
  <c r="D186" i="2"/>
  <c r="E186" i="2" s="1"/>
  <c r="A186" i="2"/>
  <c r="AF185" i="2"/>
  <c r="AE185" i="2" s="1"/>
  <c r="AD185" i="2"/>
  <c r="AC185" i="2" s="1"/>
  <c r="T185" i="2"/>
  <c r="Q185" i="2"/>
  <c r="P185" i="2"/>
  <c r="D185" i="2"/>
  <c r="E185" i="2" s="1"/>
  <c r="A185" i="2"/>
  <c r="AF184" i="2"/>
  <c r="AD184" i="2"/>
  <c r="AC184" i="2" s="1"/>
  <c r="T184" i="2"/>
  <c r="Q184" i="2"/>
  <c r="P184" i="2"/>
  <c r="D184" i="2"/>
  <c r="E184" i="2" s="1"/>
  <c r="A184" i="2"/>
  <c r="AF183" i="2"/>
  <c r="AE183" i="2" s="1"/>
  <c r="AD183" i="2"/>
  <c r="AC183" i="2" s="1"/>
  <c r="T183" i="2"/>
  <c r="Q183" i="2"/>
  <c r="P183" i="2"/>
  <c r="D183" i="2"/>
  <c r="E183" i="2" s="1"/>
  <c r="A183" i="2"/>
  <c r="AF182" i="2"/>
  <c r="AD182" i="2"/>
  <c r="AC182" i="2" s="1"/>
  <c r="T182" i="2"/>
  <c r="Q182" i="2"/>
  <c r="P182" i="2"/>
  <c r="D182" i="2"/>
  <c r="E182" i="2" s="1"/>
  <c r="A182" i="2"/>
  <c r="AF181" i="2"/>
  <c r="AE181" i="2" s="1"/>
  <c r="AD181" i="2"/>
  <c r="T181" i="2"/>
  <c r="Q181" i="2"/>
  <c r="P181" i="2"/>
  <c r="D181" i="2"/>
  <c r="E181" i="2" s="1"/>
  <c r="A181" i="2"/>
  <c r="AF180" i="2"/>
  <c r="AE180" i="2" s="1"/>
  <c r="AD180" i="2"/>
  <c r="T180" i="2"/>
  <c r="Q180" i="2"/>
  <c r="P180" i="2"/>
  <c r="D180" i="2"/>
  <c r="E180" i="2" s="1"/>
  <c r="A180" i="2"/>
  <c r="AF179" i="2"/>
  <c r="AD179" i="2"/>
  <c r="AC179" i="2" s="1"/>
  <c r="T179" i="2"/>
  <c r="Q179" i="2"/>
  <c r="P179" i="2"/>
  <c r="D179" i="2"/>
  <c r="E179" i="2" s="1"/>
  <c r="A179" i="2"/>
  <c r="AF178" i="2"/>
  <c r="AE178" i="2" s="1"/>
  <c r="AD178" i="2"/>
  <c r="AC178" i="2" s="1"/>
  <c r="T178" i="2"/>
  <c r="Q178" i="2"/>
  <c r="P178" i="2"/>
  <c r="D178" i="2"/>
  <c r="E178" i="2" s="1"/>
  <c r="A178" i="2"/>
  <c r="AF177" i="2"/>
  <c r="AE177" i="2" s="1"/>
  <c r="AD177" i="2"/>
  <c r="AC177" i="2" s="1"/>
  <c r="T177" i="2"/>
  <c r="Q177" i="2"/>
  <c r="P177" i="2"/>
  <c r="D177" i="2"/>
  <c r="E177" i="2" s="1"/>
  <c r="A177" i="2"/>
  <c r="AF176" i="2"/>
  <c r="AE176" i="2" s="1"/>
  <c r="AD176" i="2"/>
  <c r="AC176" i="2" s="1"/>
  <c r="T176" i="2"/>
  <c r="Q176" i="2"/>
  <c r="P176" i="2"/>
  <c r="D176" i="2"/>
  <c r="E176" i="2" s="1"/>
  <c r="A176" i="2"/>
  <c r="AF175" i="2"/>
  <c r="AE175" i="2" s="1"/>
  <c r="AD175" i="2"/>
  <c r="AC175" i="2" s="1"/>
  <c r="T175" i="2"/>
  <c r="Q175" i="2"/>
  <c r="P175" i="2"/>
  <c r="D175" i="2"/>
  <c r="E175" i="2" s="1"/>
  <c r="A175" i="2"/>
  <c r="AF174" i="2"/>
  <c r="AD174" i="2"/>
  <c r="AC174" i="2" s="1"/>
  <c r="T174" i="2"/>
  <c r="Q174" i="2"/>
  <c r="P174" i="2"/>
  <c r="D174" i="2"/>
  <c r="E174" i="2" s="1"/>
  <c r="A174" i="2"/>
  <c r="AF173" i="2"/>
  <c r="AE173" i="2" s="1"/>
  <c r="AD173" i="2"/>
  <c r="T173" i="2"/>
  <c r="Q173" i="2"/>
  <c r="P173" i="2"/>
  <c r="D173" i="2"/>
  <c r="E173" i="2" s="1"/>
  <c r="A173" i="2"/>
  <c r="AF172" i="2"/>
  <c r="AE172" i="2" s="1"/>
  <c r="AD172" i="2"/>
  <c r="T172" i="2"/>
  <c r="Q172" i="2"/>
  <c r="P172" i="2"/>
  <c r="D172" i="2"/>
  <c r="E172" i="2" s="1"/>
  <c r="A172" i="2"/>
  <c r="AF171" i="2"/>
  <c r="AD171" i="2"/>
  <c r="AC171" i="2" s="1"/>
  <c r="T171" i="2"/>
  <c r="Q171" i="2"/>
  <c r="P171" i="2"/>
  <c r="D171" i="2"/>
  <c r="E171" i="2" s="1"/>
  <c r="A171" i="2"/>
  <c r="AF170" i="2"/>
  <c r="AE170" i="2" s="1"/>
  <c r="AD170" i="2"/>
  <c r="AC170" i="2" s="1"/>
  <c r="T170" i="2"/>
  <c r="Q170" i="2"/>
  <c r="P170" i="2"/>
  <c r="D170" i="2"/>
  <c r="E170" i="2" s="1"/>
  <c r="A170" i="2"/>
  <c r="AF169" i="2"/>
  <c r="AE169" i="2" s="1"/>
  <c r="AD169" i="2"/>
  <c r="AC169" i="2" s="1"/>
  <c r="T169" i="2"/>
  <c r="Q169" i="2"/>
  <c r="P169" i="2"/>
  <c r="D169" i="2"/>
  <c r="E169" i="2" s="1"/>
  <c r="A169" i="2"/>
  <c r="AF168" i="2"/>
  <c r="AD168" i="2"/>
  <c r="AC168" i="2" s="1"/>
  <c r="T168" i="2"/>
  <c r="Q168" i="2"/>
  <c r="P168" i="2"/>
  <c r="D168" i="2"/>
  <c r="E168" i="2" s="1"/>
  <c r="A168" i="2"/>
  <c r="AF167" i="2"/>
  <c r="AE167" i="2" s="1"/>
  <c r="AD167" i="2"/>
  <c r="AC167" i="2" s="1"/>
  <c r="T167" i="2"/>
  <c r="Q167" i="2"/>
  <c r="P167" i="2"/>
  <c r="D167" i="2"/>
  <c r="E167" i="2" s="1"/>
  <c r="A167" i="2"/>
  <c r="AF166" i="2"/>
  <c r="AE166" i="2" s="1"/>
  <c r="AD166" i="2"/>
  <c r="AC166" i="2" s="1"/>
  <c r="T166" i="2"/>
  <c r="Q166" i="2"/>
  <c r="P166" i="2"/>
  <c r="D166" i="2"/>
  <c r="E166" i="2" s="1"/>
  <c r="A166" i="2"/>
  <c r="AF165" i="2"/>
  <c r="AE165" i="2" s="1"/>
  <c r="AD165" i="2"/>
  <c r="T165" i="2"/>
  <c r="Q165" i="2"/>
  <c r="P165" i="2"/>
  <c r="D165" i="2"/>
  <c r="E165" i="2" s="1"/>
  <c r="A165" i="2"/>
  <c r="AF164" i="2"/>
  <c r="AE164" i="2" s="1"/>
  <c r="AD164" i="2"/>
  <c r="AC164" i="2" s="1"/>
  <c r="T164" i="2"/>
  <c r="Q164" i="2"/>
  <c r="P164" i="2"/>
  <c r="D164" i="2"/>
  <c r="E164" i="2" s="1"/>
  <c r="A164" i="2"/>
  <c r="AF163" i="2"/>
  <c r="AD163" i="2"/>
  <c r="AC163" i="2" s="1"/>
  <c r="T163" i="2"/>
  <c r="Q163" i="2"/>
  <c r="P163" i="2"/>
  <c r="D163" i="2"/>
  <c r="E163" i="2" s="1"/>
  <c r="A163" i="2"/>
  <c r="AF162" i="2"/>
  <c r="AE162" i="2" s="1"/>
  <c r="AD162" i="2"/>
  <c r="AC162" i="2" s="1"/>
  <c r="T162" i="2"/>
  <c r="Q162" i="2"/>
  <c r="P162" i="2"/>
  <c r="D162" i="2"/>
  <c r="E162" i="2" s="1"/>
  <c r="A162" i="2"/>
  <c r="AF161" i="2"/>
  <c r="AE161" i="2" s="1"/>
  <c r="AD161" i="2"/>
  <c r="AC161" i="2" s="1"/>
  <c r="T161" i="2"/>
  <c r="Q161" i="2"/>
  <c r="P161" i="2"/>
  <c r="D161" i="2"/>
  <c r="E161" i="2" s="1"/>
  <c r="A161" i="2"/>
  <c r="AF160" i="2"/>
  <c r="AE160" i="2" s="1"/>
  <c r="AD160" i="2"/>
  <c r="AC160" i="2" s="1"/>
  <c r="T160" i="2"/>
  <c r="Q160" i="2"/>
  <c r="P160" i="2"/>
  <c r="D160" i="2"/>
  <c r="E160" i="2" s="1"/>
  <c r="A160" i="2"/>
  <c r="AF159" i="2"/>
  <c r="AE159" i="2" s="1"/>
  <c r="AD159" i="2"/>
  <c r="AC159" i="2" s="1"/>
  <c r="T159" i="2"/>
  <c r="Q159" i="2"/>
  <c r="P159" i="2"/>
  <c r="D159" i="2"/>
  <c r="E159" i="2" s="1"/>
  <c r="A159" i="2"/>
  <c r="AF158" i="2"/>
  <c r="AE158" i="2" s="1"/>
  <c r="AD158" i="2"/>
  <c r="AC158" i="2" s="1"/>
  <c r="T158" i="2"/>
  <c r="Q158" i="2"/>
  <c r="P158" i="2"/>
  <c r="D158" i="2"/>
  <c r="E158" i="2" s="1"/>
  <c r="A158" i="2"/>
  <c r="AF157" i="2"/>
  <c r="AE157" i="2" s="1"/>
  <c r="AD157" i="2"/>
  <c r="T157" i="2"/>
  <c r="Q157" i="2"/>
  <c r="P157" i="2"/>
  <c r="D157" i="2"/>
  <c r="E157" i="2" s="1"/>
  <c r="A157" i="2"/>
  <c r="AF156" i="2"/>
  <c r="AE156" i="2" s="1"/>
  <c r="AD156" i="2"/>
  <c r="T156" i="2"/>
  <c r="Q156" i="2"/>
  <c r="P156" i="2"/>
  <c r="D156" i="2"/>
  <c r="E156" i="2" s="1"/>
  <c r="A156" i="2"/>
  <c r="AF155" i="2"/>
  <c r="AD155" i="2"/>
  <c r="AC155" i="2" s="1"/>
  <c r="T155" i="2"/>
  <c r="Q155" i="2"/>
  <c r="P155" i="2"/>
  <c r="D155" i="2"/>
  <c r="E155" i="2" s="1"/>
  <c r="A155" i="2"/>
  <c r="AF154" i="2"/>
  <c r="AE154" i="2" s="1"/>
  <c r="AD154" i="2"/>
  <c r="AC154" i="2" s="1"/>
  <c r="T154" i="2"/>
  <c r="Q154" i="2"/>
  <c r="P154" i="2"/>
  <c r="D154" i="2"/>
  <c r="E154" i="2" s="1"/>
  <c r="A154" i="2"/>
  <c r="AF153" i="2"/>
  <c r="AE153" i="2" s="1"/>
  <c r="AD153" i="2"/>
  <c r="AC153" i="2" s="1"/>
  <c r="T153" i="2"/>
  <c r="Q153" i="2"/>
  <c r="P153" i="2"/>
  <c r="D153" i="2"/>
  <c r="E153" i="2" s="1"/>
  <c r="A153" i="2"/>
  <c r="AF152" i="2"/>
  <c r="AE152" i="2" s="1"/>
  <c r="AD152" i="2"/>
  <c r="AC152" i="2" s="1"/>
  <c r="T152" i="2"/>
  <c r="Q152" i="2"/>
  <c r="P152" i="2"/>
  <c r="D152" i="2"/>
  <c r="E152" i="2" s="1"/>
  <c r="A152" i="2"/>
  <c r="AF151" i="2"/>
  <c r="AE151" i="2" s="1"/>
  <c r="AD151" i="2"/>
  <c r="AC151" i="2" s="1"/>
  <c r="T151" i="2"/>
  <c r="Q151" i="2"/>
  <c r="P151" i="2"/>
  <c r="D151" i="2"/>
  <c r="E151" i="2" s="1"/>
  <c r="A151" i="2"/>
  <c r="AF150" i="2"/>
  <c r="AE150" i="2" s="1"/>
  <c r="AD150" i="2"/>
  <c r="AC150" i="2" s="1"/>
  <c r="T150" i="2"/>
  <c r="Q150" i="2"/>
  <c r="P150" i="2"/>
  <c r="D150" i="2"/>
  <c r="E150" i="2" s="1"/>
  <c r="A150" i="2"/>
  <c r="AF149" i="2"/>
  <c r="AE149" i="2" s="1"/>
  <c r="AD149" i="2"/>
  <c r="T149" i="2"/>
  <c r="Q149" i="2"/>
  <c r="P149" i="2"/>
  <c r="D149" i="2"/>
  <c r="E149" i="2" s="1"/>
  <c r="A149" i="2"/>
  <c r="AF148" i="2"/>
  <c r="AE148" i="2" s="1"/>
  <c r="AD148" i="2"/>
  <c r="T148" i="2"/>
  <c r="Q148" i="2"/>
  <c r="P148" i="2"/>
  <c r="D148" i="2"/>
  <c r="E148" i="2" s="1"/>
  <c r="A148" i="2"/>
  <c r="AF147" i="2"/>
  <c r="AD147" i="2"/>
  <c r="AC147" i="2" s="1"/>
  <c r="T147" i="2"/>
  <c r="Q147" i="2"/>
  <c r="P147" i="2"/>
  <c r="D147" i="2"/>
  <c r="E147" i="2" s="1"/>
  <c r="A147" i="2"/>
  <c r="AF146" i="2"/>
  <c r="AE146" i="2" s="1"/>
  <c r="AD146" i="2"/>
  <c r="AC146" i="2" s="1"/>
  <c r="T146" i="2"/>
  <c r="Q146" i="2"/>
  <c r="P146" i="2"/>
  <c r="D146" i="2"/>
  <c r="E146" i="2" s="1"/>
  <c r="A146" i="2"/>
  <c r="AF145" i="2"/>
  <c r="AE145" i="2" s="1"/>
  <c r="AD145" i="2"/>
  <c r="AC145" i="2" s="1"/>
  <c r="T145" i="2"/>
  <c r="Q145" i="2"/>
  <c r="P145" i="2"/>
  <c r="D145" i="2"/>
  <c r="E145" i="2" s="1"/>
  <c r="A145" i="2"/>
  <c r="AF144" i="2"/>
  <c r="AE144" i="2" s="1"/>
  <c r="AD144" i="2"/>
  <c r="T144" i="2"/>
  <c r="Q144" i="2"/>
  <c r="P144" i="2"/>
  <c r="D144" i="2"/>
  <c r="E144" i="2" s="1"/>
  <c r="A144" i="2"/>
  <c r="AF143" i="2"/>
  <c r="AE143" i="2" s="1"/>
  <c r="AD143" i="2"/>
  <c r="T143" i="2"/>
  <c r="Q143" i="2"/>
  <c r="P143" i="2"/>
  <c r="D143" i="2"/>
  <c r="E143" i="2" s="1"/>
  <c r="A143" i="2"/>
  <c r="AF142" i="2"/>
  <c r="AE142" i="2" s="1"/>
  <c r="AD142" i="2"/>
  <c r="AC142" i="2" s="1"/>
  <c r="T142" i="2"/>
  <c r="Q142" i="2"/>
  <c r="P142" i="2"/>
  <c r="D142" i="2"/>
  <c r="E142" i="2" s="1"/>
  <c r="A142" i="2"/>
  <c r="AF141" i="2"/>
  <c r="AE141" i="2" s="1"/>
  <c r="AD141" i="2"/>
  <c r="T141" i="2"/>
  <c r="Q141" i="2"/>
  <c r="P141" i="2"/>
  <c r="D141" i="2"/>
  <c r="E141" i="2" s="1"/>
  <c r="A141" i="2"/>
  <c r="AF140" i="2"/>
  <c r="AE140" i="2" s="1"/>
  <c r="AD140" i="2"/>
  <c r="T140" i="2"/>
  <c r="Q140" i="2"/>
  <c r="P140" i="2"/>
  <c r="D140" i="2"/>
  <c r="E140" i="2" s="1"/>
  <c r="A140" i="2"/>
  <c r="AF139" i="2"/>
  <c r="AE139" i="2" s="1"/>
  <c r="AD139" i="2"/>
  <c r="AC139" i="2" s="1"/>
  <c r="T139" i="2"/>
  <c r="Q139" i="2"/>
  <c r="P139" i="2"/>
  <c r="D139" i="2"/>
  <c r="E139" i="2" s="1"/>
  <c r="A139" i="2"/>
  <c r="AF138" i="2"/>
  <c r="AE138" i="2" s="1"/>
  <c r="AD138" i="2"/>
  <c r="AC138" i="2" s="1"/>
  <c r="T138" i="2"/>
  <c r="Q138" i="2"/>
  <c r="P138" i="2"/>
  <c r="D138" i="2"/>
  <c r="E138" i="2" s="1"/>
  <c r="A138" i="2"/>
  <c r="AF137" i="2"/>
  <c r="AE137" i="2" s="1"/>
  <c r="AD137" i="2"/>
  <c r="AC137" i="2" s="1"/>
  <c r="T137" i="2"/>
  <c r="Q137" i="2"/>
  <c r="P137" i="2"/>
  <c r="D137" i="2"/>
  <c r="E137" i="2" s="1"/>
  <c r="A137" i="2"/>
  <c r="AF136" i="2"/>
  <c r="AE136" i="2" s="1"/>
  <c r="AD136" i="2"/>
  <c r="AC136" i="2" s="1"/>
  <c r="T136" i="2"/>
  <c r="Q136" i="2"/>
  <c r="P136" i="2"/>
  <c r="D136" i="2"/>
  <c r="E136" i="2" s="1"/>
  <c r="A136" i="2"/>
  <c r="AF135" i="2"/>
  <c r="AE135" i="2" s="1"/>
  <c r="AD135" i="2"/>
  <c r="T135" i="2"/>
  <c r="Q135" i="2"/>
  <c r="P135" i="2"/>
  <c r="D135" i="2"/>
  <c r="E135" i="2" s="1"/>
  <c r="A135" i="2"/>
  <c r="AF134" i="2"/>
  <c r="AE134" i="2" s="1"/>
  <c r="AD134" i="2"/>
  <c r="AC134" i="2" s="1"/>
  <c r="T134" i="2"/>
  <c r="Q134" i="2"/>
  <c r="P134" i="2"/>
  <c r="D134" i="2"/>
  <c r="E134" i="2" s="1"/>
  <c r="A134" i="2"/>
  <c r="AF133" i="2"/>
  <c r="AE133" i="2" s="1"/>
  <c r="AD133" i="2"/>
  <c r="T133" i="2"/>
  <c r="Q133" i="2"/>
  <c r="P133" i="2"/>
  <c r="D133" i="2"/>
  <c r="E133" i="2" s="1"/>
  <c r="A133" i="2"/>
  <c r="AF132" i="2"/>
  <c r="AD132" i="2"/>
  <c r="AC132" i="2" s="1"/>
  <c r="T132" i="2"/>
  <c r="Q132" i="2"/>
  <c r="P132" i="2"/>
  <c r="D132" i="2"/>
  <c r="E132" i="2" s="1"/>
  <c r="A132" i="2"/>
  <c r="AF131" i="2"/>
  <c r="AE131" i="2" s="1"/>
  <c r="AD131" i="2"/>
  <c r="AC131" i="2" s="1"/>
  <c r="T131" i="2"/>
  <c r="Q131" i="2"/>
  <c r="P131" i="2"/>
  <c r="D131" i="2"/>
  <c r="E131" i="2" s="1"/>
  <c r="A131" i="2"/>
  <c r="AF130" i="2"/>
  <c r="AE130" i="2" s="1"/>
  <c r="AD130" i="2"/>
  <c r="T130" i="2"/>
  <c r="Q130" i="2"/>
  <c r="P130" i="2"/>
  <c r="D130" i="2"/>
  <c r="E130" i="2" s="1"/>
  <c r="A130" i="2"/>
  <c r="AF129" i="2"/>
  <c r="AE129" i="2" s="1"/>
  <c r="AD129" i="2"/>
  <c r="AC129" i="2" s="1"/>
  <c r="T129" i="2"/>
  <c r="Q129" i="2"/>
  <c r="P129" i="2"/>
  <c r="D129" i="2"/>
  <c r="E129" i="2" s="1"/>
  <c r="A129" i="2"/>
  <c r="AF128" i="2"/>
  <c r="AE128" i="2" s="1"/>
  <c r="AD128" i="2"/>
  <c r="AC128" i="2" s="1"/>
  <c r="T128" i="2"/>
  <c r="Q128" i="2"/>
  <c r="P128" i="2"/>
  <c r="D128" i="2"/>
  <c r="E128" i="2" s="1"/>
  <c r="A128" i="2"/>
  <c r="AF127" i="2"/>
  <c r="AE127" i="2" s="1"/>
  <c r="AD127" i="2"/>
  <c r="T127" i="2"/>
  <c r="Q127" i="2"/>
  <c r="P127" i="2"/>
  <c r="D127" i="2"/>
  <c r="E127" i="2" s="1"/>
  <c r="A127" i="2"/>
  <c r="AF126" i="2"/>
  <c r="AD126" i="2"/>
  <c r="AC126" i="2" s="1"/>
  <c r="T126" i="2"/>
  <c r="Q126" i="2"/>
  <c r="P126" i="2"/>
  <c r="D126" i="2"/>
  <c r="E126" i="2" s="1"/>
  <c r="A126" i="2"/>
  <c r="AF125" i="2"/>
  <c r="AE125" i="2" s="1"/>
  <c r="AD125" i="2"/>
  <c r="T125" i="2"/>
  <c r="Q125" i="2"/>
  <c r="P125" i="2"/>
  <c r="D125" i="2"/>
  <c r="E125" i="2" s="1"/>
  <c r="A125" i="2"/>
  <c r="AF124" i="2"/>
  <c r="AE124" i="2" s="1"/>
  <c r="AD124" i="2"/>
  <c r="AC124" i="2" s="1"/>
  <c r="T124" i="2"/>
  <c r="Q124" i="2"/>
  <c r="P124" i="2"/>
  <c r="D124" i="2"/>
  <c r="E124" i="2" s="1"/>
  <c r="A124" i="2"/>
  <c r="AF123" i="2"/>
  <c r="AE123" i="2" s="1"/>
  <c r="AD123" i="2"/>
  <c r="AC123" i="2" s="1"/>
  <c r="T123" i="2"/>
  <c r="Q123" i="2"/>
  <c r="P123" i="2"/>
  <c r="D123" i="2"/>
  <c r="E123" i="2" s="1"/>
  <c r="A123" i="2"/>
  <c r="AF122" i="2"/>
  <c r="AE122" i="2" s="1"/>
  <c r="AD122" i="2"/>
  <c r="AC122" i="2" s="1"/>
  <c r="T122" i="2"/>
  <c r="Q122" i="2"/>
  <c r="P122" i="2"/>
  <c r="D122" i="2"/>
  <c r="E122" i="2" s="1"/>
  <c r="A122" i="2"/>
  <c r="AF121" i="2"/>
  <c r="AE121" i="2" s="1"/>
  <c r="AD121" i="2"/>
  <c r="AC121" i="2" s="1"/>
  <c r="T121" i="2"/>
  <c r="Q121" i="2"/>
  <c r="P121" i="2"/>
  <c r="D121" i="2"/>
  <c r="E121" i="2" s="1"/>
  <c r="A121" i="2"/>
  <c r="AF120" i="2"/>
  <c r="AE120" i="2" s="1"/>
  <c r="AD120" i="2"/>
  <c r="AC120" i="2" s="1"/>
  <c r="T120" i="2"/>
  <c r="Q120" i="2"/>
  <c r="P120" i="2"/>
  <c r="D120" i="2"/>
  <c r="E120" i="2" s="1"/>
  <c r="A120" i="2"/>
  <c r="AF119" i="2"/>
  <c r="AE119" i="2" s="1"/>
  <c r="AD119" i="2"/>
  <c r="T119" i="2"/>
  <c r="Q119" i="2"/>
  <c r="P119" i="2"/>
  <c r="D119" i="2"/>
  <c r="E119" i="2" s="1"/>
  <c r="A119" i="2"/>
  <c r="AF118" i="2"/>
  <c r="AE118" i="2" s="1"/>
  <c r="AD118" i="2"/>
  <c r="AC118" i="2" s="1"/>
  <c r="T118" i="2"/>
  <c r="Q118" i="2"/>
  <c r="P118" i="2"/>
  <c r="D118" i="2"/>
  <c r="E118" i="2" s="1"/>
  <c r="A118" i="2"/>
  <c r="AF117" i="2"/>
  <c r="AE117" i="2" s="1"/>
  <c r="AD117" i="2"/>
  <c r="T117" i="2"/>
  <c r="Q117" i="2"/>
  <c r="P117" i="2"/>
  <c r="O117" i="2"/>
  <c r="N117" i="2"/>
  <c r="M117" i="2"/>
  <c r="L117" i="2"/>
  <c r="D117" i="2"/>
  <c r="E117" i="2" s="1"/>
  <c r="A117" i="2"/>
  <c r="AF116" i="2"/>
  <c r="AE116" i="2" s="1"/>
  <c r="AD116" i="2"/>
  <c r="AC116" i="2" s="1"/>
  <c r="T116" i="2"/>
  <c r="Q116" i="2"/>
  <c r="P116" i="2"/>
  <c r="D116" i="2"/>
  <c r="E116" i="2" s="1"/>
  <c r="A116" i="2"/>
  <c r="AF115" i="2"/>
  <c r="AE115" i="2" s="1"/>
  <c r="AD115" i="2"/>
  <c r="T115" i="2"/>
  <c r="Q115" i="2"/>
  <c r="P115" i="2"/>
  <c r="D115" i="2"/>
  <c r="E115" i="2" s="1"/>
  <c r="A115" i="2"/>
  <c r="AF114" i="2"/>
  <c r="AE114" i="2" s="1"/>
  <c r="AD114" i="2"/>
  <c r="AC114" i="2" s="1"/>
  <c r="T114" i="2"/>
  <c r="Q114" i="2"/>
  <c r="P114" i="2"/>
  <c r="D114" i="2"/>
  <c r="E114" i="2" s="1"/>
  <c r="A114" i="2"/>
  <c r="AF113" i="2"/>
  <c r="AE113" i="2" s="1"/>
  <c r="AD113" i="2"/>
  <c r="T113" i="2"/>
  <c r="Q113" i="2"/>
  <c r="P113" i="2"/>
  <c r="D113" i="2"/>
  <c r="E113" i="2" s="1"/>
  <c r="A113" i="2"/>
  <c r="AF112" i="2"/>
  <c r="AE112" i="2" s="1"/>
  <c r="AD112" i="2"/>
  <c r="AC112" i="2" s="1"/>
  <c r="T112" i="2"/>
  <c r="Q112" i="2"/>
  <c r="P112" i="2"/>
  <c r="D112" i="2"/>
  <c r="E112" i="2" s="1"/>
  <c r="A112" i="2"/>
  <c r="AF111" i="2"/>
  <c r="AE111" i="2" s="1"/>
  <c r="AD111" i="2"/>
  <c r="AC111" i="2" s="1"/>
  <c r="T111" i="2"/>
  <c r="Q111" i="2"/>
  <c r="P111" i="2"/>
  <c r="D111" i="2"/>
  <c r="E111" i="2" s="1"/>
  <c r="A111" i="2"/>
  <c r="AF110" i="2"/>
  <c r="AE110" i="2" s="1"/>
  <c r="AD110" i="2"/>
  <c r="T110" i="2"/>
  <c r="Q110" i="2"/>
  <c r="P110" i="2"/>
  <c r="D110" i="2"/>
  <c r="E110" i="2" s="1"/>
  <c r="A110" i="2"/>
  <c r="AF109" i="2"/>
  <c r="AE109" i="2" s="1"/>
  <c r="AD109" i="2"/>
  <c r="AC109" i="2" s="1"/>
  <c r="T109" i="2"/>
  <c r="Q109" i="2"/>
  <c r="P109" i="2"/>
  <c r="D109" i="2"/>
  <c r="E109" i="2" s="1"/>
  <c r="A109" i="2"/>
  <c r="AF108" i="2"/>
  <c r="AE108" i="2" s="1"/>
  <c r="AD108" i="2"/>
  <c r="AC108" i="2" s="1"/>
  <c r="T108" i="2"/>
  <c r="Q108" i="2"/>
  <c r="P108" i="2"/>
  <c r="O108" i="2"/>
  <c r="N108" i="2"/>
  <c r="M108" i="2"/>
  <c r="L108" i="2"/>
  <c r="D108" i="2"/>
  <c r="E108" i="2" s="1"/>
  <c r="A108" i="2"/>
  <c r="AF107" i="2"/>
  <c r="AE107" i="2" s="1"/>
  <c r="AD107" i="2"/>
  <c r="AC107" i="2" s="1"/>
  <c r="T107" i="2"/>
  <c r="Q107" i="2"/>
  <c r="P107" i="2"/>
  <c r="D107" i="2"/>
  <c r="E107" i="2" s="1"/>
  <c r="A107" i="2"/>
  <c r="AF106" i="2"/>
  <c r="AE106" i="2" s="1"/>
  <c r="AD106" i="2"/>
  <c r="AC106" i="2" s="1"/>
  <c r="T106" i="2"/>
  <c r="Q106" i="2"/>
  <c r="P106" i="2"/>
  <c r="D106" i="2"/>
  <c r="E106" i="2" s="1"/>
  <c r="A106" i="2"/>
  <c r="AF105" i="2"/>
  <c r="AE105" i="2" s="1"/>
  <c r="AD105" i="2"/>
  <c r="AC105" i="2" s="1"/>
  <c r="T105" i="2"/>
  <c r="Q105" i="2"/>
  <c r="P105" i="2"/>
  <c r="O105" i="2"/>
  <c r="N105" i="2"/>
  <c r="M105" i="2"/>
  <c r="L105" i="2"/>
  <c r="D105" i="2"/>
  <c r="E105" i="2" s="1"/>
  <c r="A105" i="2"/>
  <c r="AF104" i="2"/>
  <c r="AE104" i="2" s="1"/>
  <c r="AD104" i="2"/>
  <c r="T104" i="2"/>
  <c r="Q104" i="2"/>
  <c r="P104" i="2"/>
  <c r="D104" i="2"/>
  <c r="E104" i="2" s="1"/>
  <c r="A104" i="2"/>
  <c r="AF103" i="2"/>
  <c r="AE103" i="2" s="1"/>
  <c r="AD103" i="2"/>
  <c r="AC103" i="2" s="1"/>
  <c r="T103" i="2"/>
  <c r="Q103" i="2"/>
  <c r="P103" i="2"/>
  <c r="D103" i="2"/>
  <c r="E103" i="2" s="1"/>
  <c r="A103" i="2"/>
  <c r="AF102" i="2"/>
  <c r="AE102" i="2" s="1"/>
  <c r="AD102" i="2"/>
  <c r="T102" i="2"/>
  <c r="Q102" i="2"/>
  <c r="P102" i="2"/>
  <c r="O102" i="2"/>
  <c r="N102" i="2"/>
  <c r="M102" i="2"/>
  <c r="L102" i="2"/>
  <c r="D102" i="2"/>
  <c r="E102" i="2" s="1"/>
  <c r="A102" i="2"/>
  <c r="AF101" i="2"/>
  <c r="AE101" i="2" s="1"/>
  <c r="AD101" i="2"/>
  <c r="T101" i="2"/>
  <c r="Q101" i="2"/>
  <c r="P101" i="2"/>
  <c r="D101" i="2"/>
  <c r="E101" i="2" s="1"/>
  <c r="A101" i="2"/>
  <c r="AF100" i="2"/>
  <c r="AE100" i="2" s="1"/>
  <c r="AD100" i="2"/>
  <c r="AC100" i="2" s="1"/>
  <c r="T100" i="2"/>
  <c r="Q100" i="2"/>
  <c r="P100" i="2"/>
  <c r="D100" i="2"/>
  <c r="E100" i="2" s="1"/>
  <c r="A100" i="2"/>
  <c r="AF99" i="2"/>
  <c r="AE99" i="2" s="1"/>
  <c r="AD99" i="2"/>
  <c r="AC99" i="2" s="1"/>
  <c r="T99" i="2"/>
  <c r="Q99" i="2"/>
  <c r="P99" i="2"/>
  <c r="D99" i="2"/>
  <c r="E99" i="2" s="1"/>
  <c r="A99" i="2"/>
  <c r="AF98" i="2"/>
  <c r="AE98" i="2" s="1"/>
  <c r="AD98" i="2"/>
  <c r="T98" i="2"/>
  <c r="Q98" i="2"/>
  <c r="P98" i="2"/>
  <c r="D98" i="2"/>
  <c r="E98" i="2" s="1"/>
  <c r="A98" i="2"/>
  <c r="AF97" i="2"/>
  <c r="AE97" i="2" s="1"/>
  <c r="AD97" i="2"/>
  <c r="AC97" i="2" s="1"/>
  <c r="T97" i="2"/>
  <c r="Q97" i="2"/>
  <c r="P97" i="2"/>
  <c r="D97" i="2"/>
  <c r="E97" i="2" s="1"/>
  <c r="A97" i="2"/>
  <c r="AF96" i="2"/>
  <c r="AE96" i="2" s="1"/>
  <c r="AD96" i="2"/>
  <c r="AC96" i="2" s="1"/>
  <c r="T96" i="2"/>
  <c r="Q96" i="2"/>
  <c r="P96" i="2"/>
  <c r="O96" i="2"/>
  <c r="N96" i="2"/>
  <c r="M96" i="2"/>
  <c r="L96" i="2"/>
  <c r="D96" i="2"/>
  <c r="E96" i="2" s="1"/>
  <c r="A96" i="2"/>
  <c r="AF95" i="2"/>
  <c r="AE95" i="2" s="1"/>
  <c r="AD95" i="2"/>
  <c r="AC95" i="2" s="1"/>
  <c r="T95" i="2"/>
  <c r="Q95" i="2"/>
  <c r="P95" i="2"/>
  <c r="D95" i="2"/>
  <c r="E95" i="2" s="1"/>
  <c r="A95" i="2"/>
  <c r="AF94" i="2"/>
  <c r="AE94" i="2" s="1"/>
  <c r="AD94" i="2"/>
  <c r="AC94" i="2" s="1"/>
  <c r="T94" i="2"/>
  <c r="Q94" i="2"/>
  <c r="P94" i="2"/>
  <c r="D94" i="2"/>
  <c r="E94" i="2" s="1"/>
  <c r="A94" i="2"/>
  <c r="AF93" i="2"/>
  <c r="AE93" i="2" s="1"/>
  <c r="AD93" i="2"/>
  <c r="AC93" i="2" s="1"/>
  <c r="T93" i="2"/>
  <c r="Q93" i="2"/>
  <c r="P93" i="2"/>
  <c r="D93" i="2"/>
  <c r="E93" i="2" s="1"/>
  <c r="A93" i="2"/>
  <c r="AF92" i="2"/>
  <c r="AE92" i="2" s="1"/>
  <c r="AD92" i="2"/>
  <c r="AC92" i="2" s="1"/>
  <c r="T92" i="2"/>
  <c r="Q92" i="2"/>
  <c r="P92" i="2"/>
  <c r="D92" i="2"/>
  <c r="E92" i="2" s="1"/>
  <c r="A92" i="2"/>
  <c r="AF91" i="2"/>
  <c r="AE91" i="2" s="1"/>
  <c r="AD91" i="2"/>
  <c r="T91" i="2"/>
  <c r="Q91" i="2"/>
  <c r="P91" i="2"/>
  <c r="D91" i="2"/>
  <c r="E91" i="2" s="1"/>
  <c r="A91" i="2"/>
  <c r="AG90" i="2"/>
  <c r="AH90" i="2" s="1"/>
  <c r="AE90" i="2"/>
  <c r="AC90" i="2"/>
  <c r="T90" i="2"/>
  <c r="Q90" i="2"/>
  <c r="P90" i="2"/>
  <c r="O90" i="2"/>
  <c r="N90" i="2"/>
  <c r="M90" i="2"/>
  <c r="L90" i="2"/>
  <c r="D90" i="2"/>
  <c r="E90" i="2" s="1"/>
  <c r="A90" i="2"/>
  <c r="AG89" i="2"/>
  <c r="AH89" i="2" s="1"/>
  <c r="AE89" i="2"/>
  <c r="AC89" i="2"/>
  <c r="T89" i="2"/>
  <c r="Q89" i="2"/>
  <c r="D89" i="2"/>
  <c r="E89" i="2" s="1"/>
  <c r="A89" i="2"/>
  <c r="AG88" i="2"/>
  <c r="AH88" i="2" s="1"/>
  <c r="AE88" i="2"/>
  <c r="AC88" i="2"/>
  <c r="T88" i="2"/>
  <c r="Q88" i="2"/>
  <c r="D88" i="2"/>
  <c r="E88" i="2" s="1"/>
  <c r="A88" i="2"/>
  <c r="AF87" i="2"/>
  <c r="AE87" i="2" s="1"/>
  <c r="AD87" i="2"/>
  <c r="T87" i="2"/>
  <c r="Q87" i="2"/>
  <c r="P87" i="2"/>
  <c r="D87" i="2"/>
  <c r="E87" i="2" s="1"/>
  <c r="A87" i="2"/>
  <c r="AF86" i="2"/>
  <c r="AD86" i="2"/>
  <c r="AC86" i="2" s="1"/>
  <c r="T86" i="2"/>
  <c r="Q86" i="2"/>
  <c r="P86" i="2"/>
  <c r="D86" i="2"/>
  <c r="E86" i="2" s="1"/>
  <c r="A86" i="2"/>
  <c r="AF85" i="2"/>
  <c r="AE85" i="2" s="1"/>
  <c r="AD85" i="2"/>
  <c r="T85" i="2"/>
  <c r="Q85" i="2"/>
  <c r="P85" i="2"/>
  <c r="D85" i="2"/>
  <c r="E85" i="2" s="1"/>
  <c r="A85" i="2"/>
  <c r="AF84" i="2"/>
  <c r="AE84" i="2" s="1"/>
  <c r="AD84" i="2"/>
  <c r="AC84" i="2" s="1"/>
  <c r="T84" i="2"/>
  <c r="Q84" i="2"/>
  <c r="P84" i="2"/>
  <c r="D84" i="2"/>
  <c r="E84" i="2" s="1"/>
  <c r="A84" i="2"/>
  <c r="AG83" i="2"/>
  <c r="AH83" i="2" s="1"/>
  <c r="AE83" i="2"/>
  <c r="AC83" i="2"/>
  <c r="T83" i="2"/>
  <c r="Q83" i="2"/>
  <c r="P83" i="2"/>
  <c r="D83" i="2"/>
  <c r="E83" i="2" s="1"/>
  <c r="A83" i="2"/>
  <c r="AG82" i="2"/>
  <c r="AH82" i="2" s="1"/>
  <c r="AE82" i="2"/>
  <c r="AC82" i="2"/>
  <c r="T82" i="2"/>
  <c r="Q82" i="2"/>
  <c r="P82" i="2"/>
  <c r="D82" i="2"/>
  <c r="E82" i="2" s="1"/>
  <c r="A82" i="2"/>
  <c r="AG81" i="2"/>
  <c r="AH81" i="2" s="1"/>
  <c r="AE81" i="2"/>
  <c r="AC81" i="2"/>
  <c r="T81" i="2"/>
  <c r="Q81" i="2"/>
  <c r="P81" i="2"/>
  <c r="O81" i="2"/>
  <c r="N81" i="2"/>
  <c r="M81" i="2"/>
  <c r="L81" i="2"/>
  <c r="D81" i="2"/>
  <c r="E81" i="2" s="1"/>
  <c r="A81" i="2"/>
  <c r="AG80" i="2"/>
  <c r="AH80" i="2" s="1"/>
  <c r="AE80" i="2"/>
  <c r="AC80" i="2"/>
  <c r="T80" i="2"/>
  <c r="Q80" i="2"/>
  <c r="P80" i="2"/>
  <c r="D80" i="2"/>
  <c r="E80" i="2" s="1"/>
  <c r="A80" i="2"/>
  <c r="AG79" i="2"/>
  <c r="AH79" i="2" s="1"/>
  <c r="AE79" i="2"/>
  <c r="AC79" i="2"/>
  <c r="T79" i="2"/>
  <c r="Q79" i="2"/>
  <c r="P79" i="2"/>
  <c r="D79" i="2"/>
  <c r="E79" i="2" s="1"/>
  <c r="A79" i="2"/>
  <c r="AG78" i="2"/>
  <c r="AH78" i="2" s="1"/>
  <c r="AE78" i="2"/>
  <c r="AC78" i="2"/>
  <c r="T78" i="2"/>
  <c r="Q78" i="2"/>
  <c r="P78" i="2"/>
  <c r="D78" i="2"/>
  <c r="E78" i="2" s="1"/>
  <c r="A78" i="2"/>
  <c r="AG77" i="2"/>
  <c r="AH77" i="2" s="1"/>
  <c r="AE77" i="2"/>
  <c r="AC77" i="2"/>
  <c r="T77" i="2"/>
  <c r="Q77" i="2"/>
  <c r="P77" i="2"/>
  <c r="O77" i="2"/>
  <c r="N77" i="2"/>
  <c r="M77" i="2"/>
  <c r="L77" i="2"/>
  <c r="D77" i="2"/>
  <c r="E77" i="2" s="1"/>
  <c r="A77" i="2"/>
  <c r="AG76" i="2"/>
  <c r="AH76" i="2" s="1"/>
  <c r="AE76" i="2"/>
  <c r="AC76" i="2"/>
  <c r="T76" i="2"/>
  <c r="Q76" i="2"/>
  <c r="P76" i="2"/>
  <c r="D76" i="2"/>
  <c r="E76" i="2" s="1"/>
  <c r="A76" i="2"/>
  <c r="AG75" i="2"/>
  <c r="AH75" i="2" s="1"/>
  <c r="AE75" i="2"/>
  <c r="AC75" i="2"/>
  <c r="T75" i="2"/>
  <c r="Q75" i="2"/>
  <c r="P75" i="2"/>
  <c r="D75" i="2"/>
  <c r="E75" i="2" s="1"/>
  <c r="A75" i="2"/>
  <c r="AG74" i="2"/>
  <c r="AH74" i="2" s="1"/>
  <c r="AE74" i="2"/>
  <c r="AC74" i="2"/>
  <c r="T74" i="2"/>
  <c r="Q74" i="2"/>
  <c r="P74" i="2"/>
  <c r="D74" i="2"/>
  <c r="E74" i="2" s="1"/>
  <c r="A74" i="2"/>
  <c r="AG73" i="2"/>
  <c r="AH73" i="2" s="1"/>
  <c r="AE73" i="2"/>
  <c r="AC73" i="2"/>
  <c r="T73" i="2"/>
  <c r="Q73" i="2"/>
  <c r="P73" i="2"/>
  <c r="D73" i="2"/>
  <c r="E73" i="2" s="1"/>
  <c r="A73" i="2"/>
  <c r="AG72" i="2"/>
  <c r="AH72" i="2" s="1"/>
  <c r="AE72" i="2"/>
  <c r="AC72" i="2"/>
  <c r="T72" i="2"/>
  <c r="Q72" i="2"/>
  <c r="P72" i="2"/>
  <c r="D72" i="2"/>
  <c r="E72" i="2" s="1"/>
  <c r="A72" i="2"/>
  <c r="AG71" i="2"/>
  <c r="AH71" i="2" s="1"/>
  <c r="AE71" i="2"/>
  <c r="AC71" i="2"/>
  <c r="T71" i="2"/>
  <c r="Q71" i="2"/>
  <c r="P71" i="2"/>
  <c r="D71" i="2"/>
  <c r="E71" i="2" s="1"/>
  <c r="A71" i="2"/>
  <c r="AG70" i="2"/>
  <c r="AH70" i="2" s="1"/>
  <c r="AE70" i="2"/>
  <c r="AC70" i="2"/>
  <c r="T70" i="2"/>
  <c r="Q70" i="2"/>
  <c r="P70" i="2"/>
  <c r="E70" i="2"/>
  <c r="D70" i="2"/>
  <c r="A70" i="2"/>
  <c r="AG69" i="2"/>
  <c r="AH69" i="2" s="1"/>
  <c r="AE69" i="2"/>
  <c r="AC69" i="2"/>
  <c r="T69" i="2"/>
  <c r="Q69" i="2"/>
  <c r="P69" i="2"/>
  <c r="D69" i="2"/>
  <c r="E69" i="2" s="1"/>
  <c r="A69" i="2"/>
  <c r="AG68" i="2"/>
  <c r="AH68" i="2" s="1"/>
  <c r="AE68" i="2"/>
  <c r="AC68" i="2"/>
  <c r="T68" i="2"/>
  <c r="Q68" i="2"/>
  <c r="P68" i="2"/>
  <c r="D68" i="2"/>
  <c r="E68" i="2" s="1"/>
  <c r="A68" i="2"/>
  <c r="AG67" i="2"/>
  <c r="AH67" i="2" s="1"/>
  <c r="AE67" i="2"/>
  <c r="AC67" i="2"/>
  <c r="T67" i="2"/>
  <c r="Q67" i="2"/>
  <c r="P67" i="2"/>
  <c r="D67" i="2"/>
  <c r="E67" i="2" s="1"/>
  <c r="A67" i="2"/>
  <c r="AG66" i="2"/>
  <c r="AH66" i="2" s="1"/>
  <c r="AE66" i="2"/>
  <c r="AC66" i="2"/>
  <c r="T66" i="2"/>
  <c r="Q66" i="2"/>
  <c r="P66" i="2"/>
  <c r="D66" i="2"/>
  <c r="E66" i="2" s="1"/>
  <c r="A66" i="2"/>
  <c r="AG65" i="2"/>
  <c r="AH65" i="2" s="1"/>
  <c r="AE65" i="2"/>
  <c r="AC65" i="2"/>
  <c r="T65" i="2"/>
  <c r="Q65" i="2"/>
  <c r="P65" i="2"/>
  <c r="D65" i="2"/>
  <c r="E65" i="2" s="1"/>
  <c r="A65" i="2"/>
  <c r="AG64" i="2"/>
  <c r="AH64" i="2" s="1"/>
  <c r="AE64" i="2"/>
  <c r="AC64" i="2"/>
  <c r="T64" i="2"/>
  <c r="Q64" i="2"/>
  <c r="P64" i="2"/>
  <c r="D64" i="2"/>
  <c r="E64" i="2" s="1"/>
  <c r="A64" i="2"/>
  <c r="AG63" i="2"/>
  <c r="AH63" i="2" s="1"/>
  <c r="AE63" i="2"/>
  <c r="AC63" i="2"/>
  <c r="T63" i="2"/>
  <c r="Q63" i="2"/>
  <c r="P63" i="2"/>
  <c r="O63" i="2"/>
  <c r="N63" i="2"/>
  <c r="M63" i="2"/>
  <c r="L63" i="2"/>
  <c r="D63" i="2"/>
  <c r="E63" i="2" s="1"/>
  <c r="A63" i="2"/>
  <c r="AG62" i="2"/>
  <c r="AH62" i="2" s="1"/>
  <c r="AE62" i="2"/>
  <c r="AC62" i="2"/>
  <c r="T62" i="2"/>
  <c r="Q62" i="2"/>
  <c r="P62" i="2"/>
  <c r="D62" i="2"/>
  <c r="E62" i="2" s="1"/>
  <c r="A62" i="2"/>
  <c r="AG61" i="2"/>
  <c r="AH61" i="2" s="1"/>
  <c r="AE61" i="2"/>
  <c r="AC61" i="2"/>
  <c r="T61" i="2"/>
  <c r="Q61" i="2"/>
  <c r="P61" i="2"/>
  <c r="D61" i="2"/>
  <c r="E61" i="2" s="1"/>
  <c r="A61" i="2"/>
  <c r="AG60" i="2"/>
  <c r="AH60" i="2" s="1"/>
  <c r="AE60" i="2"/>
  <c r="AC60" i="2"/>
  <c r="T60" i="2"/>
  <c r="Q60" i="2"/>
  <c r="P60" i="2"/>
  <c r="D60" i="2"/>
  <c r="E60" i="2" s="1"/>
  <c r="A60" i="2"/>
  <c r="AG59" i="2"/>
  <c r="AH59" i="2" s="1"/>
  <c r="AE59" i="2"/>
  <c r="AC59" i="2"/>
  <c r="T59" i="2"/>
  <c r="Q59" i="2"/>
  <c r="P59" i="2"/>
  <c r="D59" i="2"/>
  <c r="E59" i="2" s="1"/>
  <c r="A59" i="2"/>
  <c r="AG58" i="2"/>
  <c r="AH58" i="2" s="1"/>
  <c r="AE58" i="2"/>
  <c r="AC58" i="2"/>
  <c r="T58" i="2"/>
  <c r="Q58" i="2"/>
  <c r="P58" i="2"/>
  <c r="D58" i="2"/>
  <c r="E58" i="2" s="1"/>
  <c r="A58" i="2"/>
  <c r="AG57" i="2"/>
  <c r="AH57" i="2" s="1"/>
  <c r="AE57" i="2"/>
  <c r="AC57" i="2"/>
  <c r="T57" i="2"/>
  <c r="Q57" i="2"/>
  <c r="P57" i="2"/>
  <c r="D57" i="2"/>
  <c r="E57" i="2" s="1"/>
  <c r="A57" i="2"/>
  <c r="AG56" i="2"/>
  <c r="AH56" i="2" s="1"/>
  <c r="AE56" i="2"/>
  <c r="AC56" i="2"/>
  <c r="T56" i="2"/>
  <c r="Q56" i="2"/>
  <c r="P56" i="2"/>
  <c r="D56" i="2"/>
  <c r="E56" i="2" s="1"/>
  <c r="A56" i="2"/>
  <c r="AG55" i="2"/>
  <c r="AH55" i="2" s="1"/>
  <c r="AE55" i="2"/>
  <c r="AC55" i="2"/>
  <c r="T55" i="2"/>
  <c r="Q55" i="2"/>
  <c r="P55" i="2"/>
  <c r="D55" i="2"/>
  <c r="E55" i="2" s="1"/>
  <c r="A55" i="2"/>
  <c r="AG54" i="2"/>
  <c r="AH54" i="2" s="1"/>
  <c r="AE54" i="2"/>
  <c r="AC54" i="2"/>
  <c r="T54" i="2"/>
  <c r="Q54" i="2"/>
  <c r="P54" i="2"/>
  <c r="O54" i="2"/>
  <c r="N54" i="2"/>
  <c r="M54" i="2"/>
  <c r="L54" i="2"/>
  <c r="D54" i="2"/>
  <c r="E54" i="2" s="1"/>
  <c r="A54" i="2"/>
  <c r="AG53" i="2"/>
  <c r="AH53" i="2" s="1"/>
  <c r="AE53" i="2"/>
  <c r="AC53" i="2"/>
  <c r="T53" i="2"/>
  <c r="Q53" i="2"/>
  <c r="P53" i="2"/>
  <c r="D53" i="2"/>
  <c r="E53" i="2" s="1"/>
  <c r="A53" i="2"/>
  <c r="AG52" i="2"/>
  <c r="AH52" i="2" s="1"/>
  <c r="AE52" i="2"/>
  <c r="AC52" i="2"/>
  <c r="T52" i="2"/>
  <c r="Q52" i="2"/>
  <c r="P52" i="2"/>
  <c r="D52" i="2"/>
  <c r="E52" i="2" s="1"/>
  <c r="A52" i="2"/>
  <c r="AG51" i="2"/>
  <c r="AH51" i="2" s="1"/>
  <c r="AE51" i="2"/>
  <c r="AC51" i="2"/>
  <c r="T51" i="2"/>
  <c r="Q51" i="2"/>
  <c r="P51" i="2"/>
  <c r="O51" i="2"/>
  <c r="N51" i="2"/>
  <c r="M51" i="2"/>
  <c r="L51" i="2"/>
  <c r="D51" i="2"/>
  <c r="E51" i="2" s="1"/>
  <c r="A51" i="2"/>
  <c r="AG50" i="2"/>
  <c r="AH50" i="2" s="1"/>
  <c r="AE50" i="2"/>
  <c r="AC50" i="2"/>
  <c r="T50" i="2"/>
  <c r="Q50" i="2"/>
  <c r="D50" i="2"/>
  <c r="E50" i="2" s="1"/>
  <c r="A50" i="2"/>
  <c r="AG49" i="2"/>
  <c r="AH49" i="2" s="1"/>
  <c r="AE49" i="2"/>
  <c r="AC49" i="2"/>
  <c r="T49" i="2"/>
  <c r="Q49" i="2"/>
  <c r="D49" i="2"/>
  <c r="E49" i="2" s="1"/>
  <c r="A49" i="2"/>
  <c r="AF48" i="2"/>
  <c r="AE48" i="2" s="1"/>
  <c r="AD48" i="2"/>
  <c r="AC48" i="2" s="1"/>
  <c r="T48" i="2"/>
  <c r="Q48" i="2"/>
  <c r="P48" i="2"/>
  <c r="O48" i="2"/>
  <c r="N48" i="2"/>
  <c r="M48" i="2"/>
  <c r="L48" i="2"/>
  <c r="D48" i="2"/>
  <c r="E48" i="2" s="1"/>
  <c r="A48" i="2"/>
  <c r="AG47" i="2"/>
  <c r="AH47" i="2" s="1"/>
  <c r="AE47" i="2"/>
  <c r="AC47" i="2"/>
  <c r="T47" i="2"/>
  <c r="Q47" i="2"/>
  <c r="P47" i="2"/>
  <c r="D47" i="2"/>
  <c r="E47" i="2" s="1"/>
  <c r="A47" i="2"/>
  <c r="AG46" i="2"/>
  <c r="AH46" i="2" s="1"/>
  <c r="AE46" i="2"/>
  <c r="AC46" i="2"/>
  <c r="T46" i="2"/>
  <c r="Q46" i="2"/>
  <c r="P46" i="2"/>
  <c r="D46" i="2"/>
  <c r="E46" i="2" s="1"/>
  <c r="A46" i="2"/>
  <c r="AG45" i="2"/>
  <c r="AH45" i="2" s="1"/>
  <c r="AE45" i="2"/>
  <c r="AC45" i="2"/>
  <c r="T45" i="2"/>
  <c r="Q45" i="2"/>
  <c r="P45" i="2"/>
  <c r="O45" i="2"/>
  <c r="N45" i="2"/>
  <c r="M45" i="2"/>
  <c r="L45" i="2"/>
  <c r="D45" i="2"/>
  <c r="E45" i="2" s="1"/>
  <c r="A45" i="2"/>
  <c r="AG44" i="2"/>
  <c r="AH44" i="2" s="1"/>
  <c r="AE44" i="2"/>
  <c r="AC44" i="2"/>
  <c r="T44" i="2"/>
  <c r="Q44" i="2"/>
  <c r="P44" i="2"/>
  <c r="D44" i="2"/>
  <c r="E44" i="2" s="1"/>
  <c r="A44" i="2"/>
  <c r="AG43" i="2"/>
  <c r="AH43" i="2" s="1"/>
  <c r="AE43" i="2"/>
  <c r="AC43" i="2"/>
  <c r="T43" i="2"/>
  <c r="Q43" i="2"/>
  <c r="P43" i="2"/>
  <c r="D43" i="2"/>
  <c r="E43" i="2" s="1"/>
  <c r="A43" i="2"/>
  <c r="AG42" i="2"/>
  <c r="AH42" i="2" s="1"/>
  <c r="AE42" i="2"/>
  <c r="AC42" i="2"/>
  <c r="T42" i="2"/>
  <c r="Q42" i="2"/>
  <c r="P42" i="2"/>
  <c r="D42" i="2"/>
  <c r="E42" i="2" s="1"/>
  <c r="A42" i="2"/>
  <c r="AG41" i="2"/>
  <c r="AH41" i="2" s="1"/>
  <c r="AE41" i="2"/>
  <c r="AC41" i="2"/>
  <c r="T41" i="2"/>
  <c r="Q41" i="2"/>
  <c r="P41" i="2"/>
  <c r="D41" i="2"/>
  <c r="E41" i="2" s="1"/>
  <c r="A41" i="2"/>
  <c r="AG40" i="2"/>
  <c r="AH40" i="2" s="1"/>
  <c r="AE40" i="2"/>
  <c r="AC40" i="2"/>
  <c r="T40" i="2"/>
  <c r="Q40" i="2"/>
  <c r="P40" i="2"/>
  <c r="O40" i="2"/>
  <c r="N40" i="2"/>
  <c r="M40" i="2"/>
  <c r="L40" i="2"/>
  <c r="D40" i="2"/>
  <c r="E40" i="2" s="1"/>
  <c r="A40" i="2"/>
  <c r="AG39" i="2"/>
  <c r="AH39" i="2" s="1"/>
  <c r="AE39" i="2"/>
  <c r="AC39" i="2"/>
  <c r="T39" i="2"/>
  <c r="Q39" i="2"/>
  <c r="P39" i="2"/>
  <c r="D39" i="2"/>
  <c r="E39" i="2" s="1"/>
  <c r="A39" i="2"/>
  <c r="AG38" i="2"/>
  <c r="AH38" i="2" s="1"/>
  <c r="AE38" i="2"/>
  <c r="AC38" i="2"/>
  <c r="T38" i="2"/>
  <c r="Q38" i="2"/>
  <c r="P38" i="2"/>
  <c r="D38" i="2"/>
  <c r="E38" i="2" s="1"/>
  <c r="A38" i="2"/>
  <c r="AG37" i="2"/>
  <c r="AH37" i="2" s="1"/>
  <c r="AE37" i="2"/>
  <c r="AC37" i="2"/>
  <c r="T37" i="2"/>
  <c r="Q37" i="2"/>
  <c r="P37" i="2"/>
  <c r="D37" i="2"/>
  <c r="E37" i="2" s="1"/>
  <c r="A37" i="2"/>
  <c r="AG36" i="2"/>
  <c r="AH36" i="2" s="1"/>
  <c r="AE36" i="2"/>
  <c r="AC36" i="2"/>
  <c r="T36" i="2"/>
  <c r="Q36" i="2"/>
  <c r="P36" i="2"/>
  <c r="D36" i="2"/>
  <c r="E36" i="2" s="1"/>
  <c r="A36" i="2"/>
  <c r="AG35" i="2"/>
  <c r="AH35" i="2" s="1"/>
  <c r="AE35" i="2"/>
  <c r="AC35" i="2"/>
  <c r="T35" i="2"/>
  <c r="Q35" i="2"/>
  <c r="P35" i="2"/>
  <c r="O35" i="2"/>
  <c r="N35" i="2"/>
  <c r="M35" i="2"/>
  <c r="L35" i="2"/>
  <c r="D35" i="2"/>
  <c r="E35" i="2" s="1"/>
  <c r="A35" i="2"/>
  <c r="AG34" i="2"/>
  <c r="AH34" i="2" s="1"/>
  <c r="AE34" i="2"/>
  <c r="AC34" i="2"/>
  <c r="T34" i="2"/>
  <c r="Q34" i="2"/>
  <c r="P34" i="2"/>
  <c r="D34" i="2"/>
  <c r="E34" i="2" s="1"/>
  <c r="A34" i="2"/>
  <c r="AG33" i="2"/>
  <c r="AH33" i="2" s="1"/>
  <c r="AE33" i="2"/>
  <c r="AC33" i="2"/>
  <c r="T33" i="2"/>
  <c r="Q33" i="2"/>
  <c r="P33" i="2"/>
  <c r="D33" i="2"/>
  <c r="E33" i="2" s="1"/>
  <c r="A33" i="2"/>
  <c r="AG32" i="2"/>
  <c r="AH32" i="2" s="1"/>
  <c r="AE32" i="2"/>
  <c r="AC32" i="2"/>
  <c r="T32" i="2"/>
  <c r="Q32" i="2"/>
  <c r="P32" i="2"/>
  <c r="D32" i="2"/>
  <c r="E32" i="2" s="1"/>
  <c r="A32" i="2"/>
  <c r="AG31" i="2"/>
  <c r="AH31" i="2" s="1"/>
  <c r="AE31" i="2"/>
  <c r="AC31" i="2"/>
  <c r="T31" i="2"/>
  <c r="Q31" i="2"/>
  <c r="P31" i="2"/>
  <c r="D31" i="2"/>
  <c r="E31" i="2" s="1"/>
  <c r="A31" i="2"/>
  <c r="AG30" i="2"/>
  <c r="AH30" i="2" s="1"/>
  <c r="AE30" i="2"/>
  <c r="AC30" i="2"/>
  <c r="T30" i="2"/>
  <c r="Q30" i="2"/>
  <c r="P30" i="2"/>
  <c r="D30" i="2"/>
  <c r="E30" i="2" s="1"/>
  <c r="A30" i="2"/>
  <c r="AG29" i="2"/>
  <c r="AH29" i="2" s="1"/>
  <c r="AE29" i="2"/>
  <c r="AC29" i="2"/>
  <c r="T29" i="2"/>
  <c r="Q29" i="2"/>
  <c r="P29" i="2"/>
  <c r="O29" i="2"/>
  <c r="N29" i="2"/>
  <c r="M29" i="2"/>
  <c r="L29" i="2"/>
  <c r="D29" i="2"/>
  <c r="E29" i="2" s="1"/>
  <c r="A29" i="2"/>
  <c r="AG28" i="2"/>
  <c r="AH28" i="2" s="1"/>
  <c r="AE28" i="2"/>
  <c r="AC28" i="2"/>
  <c r="T28" i="2"/>
  <c r="Q28" i="2"/>
  <c r="P28" i="2"/>
  <c r="D28" i="2"/>
  <c r="E28" i="2" s="1"/>
  <c r="A28" i="2"/>
  <c r="AG27" i="2"/>
  <c r="AH27" i="2" s="1"/>
  <c r="AE27" i="2"/>
  <c r="AC27" i="2"/>
  <c r="T27" i="2"/>
  <c r="Q27" i="2"/>
  <c r="P27" i="2"/>
  <c r="D27" i="2"/>
  <c r="E27" i="2" s="1"/>
  <c r="A27" i="2"/>
  <c r="AG26" i="2"/>
  <c r="AH26" i="2" s="1"/>
  <c r="AE26" i="2"/>
  <c r="AC26" i="2"/>
  <c r="T26" i="2"/>
  <c r="Q26" i="2"/>
  <c r="P26" i="2"/>
  <c r="D26" i="2"/>
  <c r="E26" i="2" s="1"/>
  <c r="A26" i="2"/>
  <c r="AG25" i="2"/>
  <c r="AH25" i="2" s="1"/>
  <c r="AE25" i="2"/>
  <c r="AC25" i="2"/>
  <c r="T25" i="2"/>
  <c r="Q25" i="2"/>
  <c r="P25" i="2"/>
  <c r="D25" i="2"/>
  <c r="E25" i="2" s="1"/>
  <c r="A25" i="2"/>
  <c r="AG24" i="2"/>
  <c r="AH24" i="2" s="1"/>
  <c r="AE24" i="2"/>
  <c r="AC24" i="2"/>
  <c r="T24" i="2"/>
  <c r="Q24" i="2"/>
  <c r="P24" i="2"/>
  <c r="D24" i="2"/>
  <c r="E24" i="2" s="1"/>
  <c r="A24" i="2"/>
  <c r="AG23" i="2"/>
  <c r="AH23" i="2" s="1"/>
  <c r="AE23" i="2"/>
  <c r="AC23" i="2"/>
  <c r="T23" i="2"/>
  <c r="Q23" i="2"/>
  <c r="P23" i="2"/>
  <c r="D23" i="2"/>
  <c r="E23" i="2" s="1"/>
  <c r="A23" i="2"/>
  <c r="AG22" i="2"/>
  <c r="AH22" i="2" s="1"/>
  <c r="AE22" i="2"/>
  <c r="AC22" i="2"/>
  <c r="T22" i="2"/>
  <c r="Q22" i="2"/>
  <c r="P22" i="2"/>
  <c r="D22" i="2"/>
  <c r="E22" i="2" s="1"/>
  <c r="A22" i="2"/>
  <c r="AG21" i="2"/>
  <c r="AH21" i="2" s="1"/>
  <c r="AE21" i="2"/>
  <c r="AC21" i="2"/>
  <c r="T21" i="2"/>
  <c r="Q21" i="2"/>
  <c r="P21" i="2"/>
  <c r="D21" i="2"/>
  <c r="E21" i="2" s="1"/>
  <c r="A21" i="2"/>
  <c r="AG20" i="2"/>
  <c r="AH20" i="2" s="1"/>
  <c r="AE20" i="2"/>
  <c r="AC20" i="2"/>
  <c r="T20" i="2"/>
  <c r="Q20" i="2"/>
  <c r="P20" i="2"/>
  <c r="D20" i="2"/>
  <c r="E20" i="2" s="1"/>
  <c r="A20" i="2"/>
  <c r="AG19" i="2"/>
  <c r="AH19" i="2" s="1"/>
  <c r="AE19" i="2"/>
  <c r="AC19" i="2"/>
  <c r="T19" i="2"/>
  <c r="Q19" i="2"/>
  <c r="P19" i="2"/>
  <c r="D19" i="2"/>
  <c r="E19" i="2" s="1"/>
  <c r="A19" i="2"/>
  <c r="AG18" i="2"/>
  <c r="AH18" i="2" s="1"/>
  <c r="AE18" i="2"/>
  <c r="AC18" i="2"/>
  <c r="T18" i="2"/>
  <c r="Q18" i="2"/>
  <c r="P18" i="2"/>
  <c r="D18" i="2"/>
  <c r="E18" i="2" s="1"/>
  <c r="A18" i="2"/>
  <c r="AG17" i="2"/>
  <c r="AH17" i="2" s="1"/>
  <c r="AE17" i="2"/>
  <c r="AC17" i="2"/>
  <c r="T17" i="2"/>
  <c r="Q17" i="2"/>
  <c r="P17" i="2"/>
  <c r="O17" i="2"/>
  <c r="N17" i="2"/>
  <c r="M17" i="2"/>
  <c r="L17" i="2"/>
  <c r="D17" i="2"/>
  <c r="E17" i="2" s="1"/>
  <c r="A17" i="2"/>
  <c r="AG16" i="2"/>
  <c r="AH16" i="2" s="1"/>
  <c r="AE16" i="2"/>
  <c r="AC16" i="2"/>
  <c r="T16" i="2"/>
  <c r="Q16" i="2"/>
  <c r="P16" i="2"/>
  <c r="D16" i="2"/>
  <c r="E16" i="2" s="1"/>
  <c r="A16" i="2"/>
  <c r="AG15" i="2"/>
  <c r="AH15" i="2" s="1"/>
  <c r="AE15" i="2"/>
  <c r="AC15" i="2"/>
  <c r="T15" i="2"/>
  <c r="Q15" i="2"/>
  <c r="P15" i="2"/>
  <c r="D15" i="2"/>
  <c r="E15" i="2" s="1"/>
  <c r="A15" i="2"/>
  <c r="AG14" i="2"/>
  <c r="AH14" i="2" s="1"/>
  <c r="AE14" i="2"/>
  <c r="AC14" i="2"/>
  <c r="T14" i="2"/>
  <c r="Q14" i="2"/>
  <c r="P14" i="2"/>
  <c r="D14" i="2"/>
  <c r="E14" i="2" s="1"/>
  <c r="A14" i="2"/>
  <c r="AG13" i="2"/>
  <c r="AH13" i="2" s="1"/>
  <c r="AE13" i="2"/>
  <c r="AC13" i="2"/>
  <c r="T13" i="2"/>
  <c r="Q13" i="2"/>
  <c r="P13" i="2"/>
  <c r="D13" i="2"/>
  <c r="E13" i="2" s="1"/>
  <c r="A13" i="2"/>
  <c r="AF12" i="2"/>
  <c r="AE12" i="2" s="1"/>
  <c r="AD12" i="2"/>
  <c r="AC12" i="2" s="1"/>
  <c r="T12" i="2"/>
  <c r="Q12" i="2"/>
  <c r="P12" i="2"/>
  <c r="O12" i="2"/>
  <c r="N12" i="2"/>
  <c r="M12" i="2"/>
  <c r="L12" i="2"/>
  <c r="D12" i="2"/>
  <c r="E12" i="2" s="1"/>
  <c r="A12" i="2"/>
  <c r="AF11" i="2"/>
  <c r="AE11" i="2" s="1"/>
  <c r="AD11" i="2"/>
  <c r="T11" i="2"/>
  <c r="Q11" i="2"/>
  <c r="P11" i="2"/>
  <c r="N11" i="2"/>
  <c r="M11" i="2"/>
  <c r="D11" i="2"/>
  <c r="E11" i="2" s="1"/>
  <c r="A11" i="2"/>
  <c r="AF10" i="2"/>
  <c r="AE10" i="2" s="1"/>
  <c r="AD10" i="2"/>
  <c r="AC10" i="2" s="1"/>
  <c r="T10" i="2"/>
  <c r="Q10" i="2"/>
  <c r="P10" i="2"/>
  <c r="N10" i="2"/>
  <c r="M10" i="2"/>
  <c r="D10" i="2"/>
  <c r="E10" i="2" s="1"/>
  <c r="A10" i="2"/>
  <c r="AG9" i="2"/>
  <c r="AH9" i="2" s="1"/>
  <c r="AE9" i="2"/>
  <c r="AC9" i="2"/>
  <c r="T9" i="2"/>
  <c r="Q9" i="2"/>
  <c r="P9" i="2"/>
  <c r="N9" i="2"/>
  <c r="M9" i="2"/>
  <c r="D9" i="2"/>
  <c r="E9" i="2" s="1"/>
  <c r="A9" i="2"/>
  <c r="AG8" i="2"/>
  <c r="AH8" i="2" s="1"/>
  <c r="AE8" i="2"/>
  <c r="AC8" i="2"/>
  <c r="T8" i="2"/>
  <c r="Q8" i="2"/>
  <c r="P8" i="2"/>
  <c r="N8" i="2"/>
  <c r="M8" i="2"/>
  <c r="D8" i="2"/>
  <c r="E8" i="2" s="1"/>
  <c r="A8" i="2"/>
  <c r="AG7" i="2"/>
  <c r="AH7" i="2" s="1"/>
  <c r="AE7" i="2"/>
  <c r="AC7" i="2"/>
  <c r="T7" i="2"/>
  <c r="Q7" i="2"/>
  <c r="P7" i="2"/>
  <c r="N7" i="2"/>
  <c r="M7" i="2"/>
  <c r="D7" i="2"/>
  <c r="E7" i="2" s="1"/>
  <c r="A7" i="2"/>
  <c r="AG6" i="2"/>
  <c r="AH6" i="2" s="1"/>
  <c r="AE6" i="2"/>
  <c r="AC6" i="2"/>
  <c r="U6" i="2"/>
  <c r="T6" i="2" s="1"/>
  <c r="Q6" i="2"/>
  <c r="P6" i="2"/>
  <c r="N6" i="2"/>
  <c r="M6" i="2"/>
  <c r="D6" i="2"/>
  <c r="E6" i="2" s="1"/>
  <c r="A6" i="2"/>
  <c r="AG220" i="2" l="1"/>
  <c r="AH220" i="2" s="1"/>
  <c r="AG254" i="2"/>
  <c r="AH254" i="2" s="1"/>
  <c r="AG295" i="2"/>
  <c r="AH295" i="2" s="1"/>
  <c r="AG132" i="2"/>
  <c r="AH132" i="2" s="1"/>
  <c r="AG182" i="2"/>
  <c r="AH182" i="2" s="1"/>
  <c r="AG112" i="2"/>
  <c r="AH112" i="2" s="1"/>
  <c r="AG263" i="2"/>
  <c r="AH263" i="2" s="1"/>
  <c r="AG10" i="2"/>
  <c r="AH10" i="2" s="1"/>
  <c r="AG119" i="2"/>
  <c r="AH119" i="2" s="1"/>
  <c r="AG226" i="2"/>
  <c r="AH226" i="2" s="1"/>
  <c r="AG98" i="2"/>
  <c r="AH98" i="2" s="1"/>
  <c r="AG110" i="2"/>
  <c r="AH110" i="2" s="1"/>
  <c r="AG187" i="2"/>
  <c r="AH187" i="2" s="1"/>
  <c r="AG156" i="2"/>
  <c r="AH156" i="2" s="1"/>
  <c r="AG184" i="2"/>
  <c r="AH184" i="2" s="1"/>
  <c r="AE182" i="2"/>
  <c r="AG247" i="2"/>
  <c r="AH247" i="2" s="1"/>
  <c r="AG84" i="2"/>
  <c r="AH84" i="2" s="1"/>
  <c r="AG86" i="2"/>
  <c r="AH86" i="2" s="1"/>
  <c r="AG170" i="2"/>
  <c r="AH170" i="2" s="1"/>
  <c r="AG194" i="2"/>
  <c r="AH194" i="2" s="1"/>
  <c r="AG203" i="2"/>
  <c r="AH203" i="2" s="1"/>
  <c r="AG305" i="2"/>
  <c r="AH305" i="2" s="1"/>
  <c r="AG125" i="2"/>
  <c r="AH125" i="2" s="1"/>
  <c r="AG135" i="2"/>
  <c r="AH135" i="2" s="1"/>
  <c r="AG144" i="2"/>
  <c r="AH144" i="2" s="1"/>
  <c r="AG168" i="2"/>
  <c r="AH168" i="2" s="1"/>
  <c r="AG192" i="2"/>
  <c r="AH192" i="2" s="1"/>
  <c r="AG243" i="2"/>
  <c r="AH243" i="2" s="1"/>
  <c r="AE247" i="2"/>
  <c r="AG287" i="2"/>
  <c r="AH287" i="2" s="1"/>
  <c r="AG299" i="2"/>
  <c r="AH299" i="2" s="1"/>
  <c r="AG311" i="2"/>
  <c r="AH311" i="2" s="1"/>
  <c r="AG163" i="2"/>
  <c r="AH163" i="2" s="1"/>
  <c r="AG174" i="2"/>
  <c r="AH174" i="2" s="1"/>
  <c r="AG198" i="2"/>
  <c r="AH198" i="2" s="1"/>
  <c r="AG224" i="2"/>
  <c r="AH224" i="2" s="1"/>
  <c r="AG227" i="2"/>
  <c r="AH227" i="2" s="1"/>
  <c r="AG238" i="2"/>
  <c r="AH238" i="2" s="1"/>
  <c r="AG270" i="2"/>
  <c r="AH270" i="2" s="1"/>
  <c r="AG297" i="2"/>
  <c r="AH297" i="2" s="1"/>
  <c r="AG140" i="2"/>
  <c r="AH140" i="2" s="1"/>
  <c r="AG162" i="2"/>
  <c r="AH162" i="2" s="1"/>
  <c r="AE184" i="2"/>
  <c r="AG279" i="2"/>
  <c r="AH279" i="2" s="1"/>
  <c r="AG190" i="2"/>
  <c r="AH190" i="2" s="1"/>
  <c r="AG131" i="2"/>
  <c r="AH131" i="2" s="1"/>
  <c r="AG158" i="2"/>
  <c r="AH158" i="2" s="1"/>
  <c r="AG160" i="2"/>
  <c r="AH160" i="2" s="1"/>
  <c r="AG249" i="2"/>
  <c r="AH249" i="2" s="1"/>
  <c r="AG291" i="2"/>
  <c r="AH291" i="2" s="1"/>
  <c r="AG164" i="2"/>
  <c r="AH164" i="2" s="1"/>
  <c r="AG176" i="2"/>
  <c r="AH176" i="2" s="1"/>
  <c r="AG178" i="2"/>
  <c r="AH178" i="2" s="1"/>
  <c r="AG186" i="2"/>
  <c r="AH186" i="2" s="1"/>
  <c r="AG100" i="2"/>
  <c r="AH100" i="2" s="1"/>
  <c r="AG104" i="2"/>
  <c r="AH104" i="2" s="1"/>
  <c r="AG114" i="2"/>
  <c r="AH114" i="2" s="1"/>
  <c r="AG127" i="2"/>
  <c r="AH127" i="2" s="1"/>
  <c r="AG244" i="2"/>
  <c r="AH244" i="2" s="1"/>
  <c r="AG251" i="2"/>
  <c r="AH251" i="2" s="1"/>
  <c r="AG267" i="2"/>
  <c r="AH267" i="2" s="1"/>
  <c r="AG281" i="2"/>
  <c r="AH281" i="2" s="1"/>
  <c r="AG289" i="2"/>
  <c r="AH289" i="2" s="1"/>
  <c r="AG303" i="2"/>
  <c r="AH303" i="2" s="1"/>
  <c r="AG126" i="2"/>
  <c r="AH126" i="2" s="1"/>
  <c r="AG262" i="2"/>
  <c r="AH262" i="2" s="1"/>
  <c r="AG208" i="2"/>
  <c r="AH208" i="2" s="1"/>
  <c r="AG210" i="2"/>
  <c r="AH210" i="2" s="1"/>
  <c r="AG253" i="2"/>
  <c r="AH253" i="2" s="1"/>
  <c r="AG271" i="2"/>
  <c r="AH271" i="2" s="1"/>
  <c r="AG275" i="2"/>
  <c r="AH275" i="2" s="1"/>
  <c r="AG283" i="2"/>
  <c r="AH283" i="2" s="1"/>
  <c r="AG232" i="2"/>
  <c r="AH232" i="2" s="1"/>
  <c r="AG234" i="2"/>
  <c r="AH234" i="2" s="1"/>
  <c r="AG240" i="2"/>
  <c r="AH240" i="2" s="1"/>
  <c r="AG242" i="2"/>
  <c r="AH242" i="2" s="1"/>
  <c r="AG102" i="2"/>
  <c r="AH102" i="2" s="1"/>
  <c r="AG113" i="2"/>
  <c r="AH113" i="2" s="1"/>
  <c r="AG130" i="2"/>
  <c r="AH130" i="2" s="1"/>
  <c r="AG138" i="2"/>
  <c r="AH138" i="2" s="1"/>
  <c r="AG142" i="2"/>
  <c r="AH142" i="2" s="1"/>
  <c r="AG150" i="2"/>
  <c r="AH150" i="2" s="1"/>
  <c r="AG171" i="2"/>
  <c r="AH171" i="2" s="1"/>
  <c r="AG195" i="2"/>
  <c r="AH195" i="2" s="1"/>
  <c r="AG200" i="2"/>
  <c r="AH200" i="2" s="1"/>
  <c r="AG255" i="2"/>
  <c r="AH255" i="2" s="1"/>
  <c r="AG259" i="2"/>
  <c r="AH259" i="2" s="1"/>
  <c r="AG118" i="2"/>
  <c r="AH118" i="2" s="1"/>
  <c r="AG134" i="2"/>
  <c r="AH134" i="2" s="1"/>
  <c r="AG148" i="2"/>
  <c r="AH148" i="2" s="1"/>
  <c r="AG228" i="2"/>
  <c r="AH228" i="2" s="1"/>
  <c r="AG301" i="2"/>
  <c r="AH301" i="2" s="1"/>
  <c r="AE305" i="2"/>
  <c r="AG106" i="2"/>
  <c r="AH106" i="2" s="1"/>
  <c r="AG94" i="2"/>
  <c r="AH94" i="2" s="1"/>
  <c r="AE132" i="2"/>
  <c r="AG172" i="2"/>
  <c r="AH172" i="2" s="1"/>
  <c r="AG180" i="2"/>
  <c r="AH180" i="2" s="1"/>
  <c r="AG196" i="2"/>
  <c r="AH196" i="2" s="1"/>
  <c r="AC216" i="2"/>
  <c r="AG236" i="2"/>
  <c r="AH236" i="2" s="1"/>
  <c r="AG278" i="2"/>
  <c r="AH278" i="2" s="1"/>
  <c r="AG286" i="2"/>
  <c r="AH286" i="2" s="1"/>
  <c r="AE295" i="2"/>
  <c r="AG307" i="2"/>
  <c r="AH307" i="2" s="1"/>
  <c r="AG309" i="2"/>
  <c r="AH309" i="2" s="1"/>
  <c r="AG48" i="2"/>
  <c r="AH48" i="2" s="1"/>
  <c r="AG101" i="2"/>
  <c r="AH101" i="2" s="1"/>
  <c r="AC102" i="2"/>
  <c r="AG117" i="2"/>
  <c r="AH117" i="2" s="1"/>
  <c r="AC130" i="2"/>
  <c r="AG133" i="2"/>
  <c r="AH133" i="2" s="1"/>
  <c r="AC140" i="2"/>
  <c r="AG147" i="2"/>
  <c r="AH147" i="2" s="1"/>
  <c r="AC156" i="2"/>
  <c r="AC180" i="2"/>
  <c r="AG202" i="2"/>
  <c r="AH202" i="2" s="1"/>
  <c r="AG211" i="2"/>
  <c r="AH211" i="2" s="1"/>
  <c r="AG218" i="2"/>
  <c r="AH218" i="2" s="1"/>
  <c r="AG230" i="2"/>
  <c r="AH230" i="2" s="1"/>
  <c r="AC236" i="2"/>
  <c r="AG257" i="2"/>
  <c r="AH257" i="2" s="1"/>
  <c r="AG269" i="2"/>
  <c r="AH269" i="2" s="1"/>
  <c r="AG294" i="2"/>
  <c r="AH294" i="2" s="1"/>
  <c r="AC303" i="2"/>
  <c r="AE86" i="2"/>
  <c r="AG91" i="2"/>
  <c r="AH91" i="2" s="1"/>
  <c r="AC98" i="2"/>
  <c r="AC104" i="2"/>
  <c r="AG122" i="2"/>
  <c r="AH122" i="2" s="1"/>
  <c r="AE126" i="2"/>
  <c r="AC144" i="2"/>
  <c r="AG166" i="2"/>
  <c r="AH166" i="2" s="1"/>
  <c r="AE168" i="2"/>
  <c r="AG188" i="2"/>
  <c r="AH188" i="2" s="1"/>
  <c r="AE190" i="2"/>
  <c r="AE192" i="2"/>
  <c r="AG204" i="2"/>
  <c r="AH204" i="2" s="1"/>
  <c r="AE249" i="2"/>
  <c r="AC263" i="2"/>
  <c r="AE281" i="2"/>
  <c r="AE289" i="2"/>
  <c r="AE291" i="2"/>
  <c r="AE301" i="2"/>
  <c r="AG152" i="2"/>
  <c r="AH152" i="2" s="1"/>
  <c r="AG154" i="2"/>
  <c r="AH154" i="2" s="1"/>
  <c r="AG11" i="2"/>
  <c r="AH11" i="2" s="1"/>
  <c r="AG85" i="2"/>
  <c r="AH85" i="2" s="1"/>
  <c r="AC110" i="2"/>
  <c r="AG115" i="2"/>
  <c r="AH115" i="2" s="1"/>
  <c r="AC148" i="2"/>
  <c r="AC172" i="2"/>
  <c r="AC196" i="2"/>
  <c r="AG206" i="2"/>
  <c r="AH206" i="2" s="1"/>
  <c r="AG222" i="2"/>
  <c r="AH222" i="2" s="1"/>
  <c r="AC228" i="2"/>
  <c r="AG246" i="2"/>
  <c r="AH246" i="2" s="1"/>
  <c r="AG261" i="2"/>
  <c r="AH261" i="2" s="1"/>
  <c r="AG273" i="2"/>
  <c r="AH273" i="2" s="1"/>
  <c r="AG310" i="2"/>
  <c r="AH310" i="2" s="1"/>
  <c r="AG293" i="2"/>
  <c r="AH293" i="2" s="1"/>
  <c r="AG124" i="2"/>
  <c r="AH124" i="2" s="1"/>
  <c r="AG87" i="2"/>
  <c r="AH87" i="2" s="1"/>
  <c r="AG139" i="2"/>
  <c r="AH139" i="2" s="1"/>
  <c r="AG146" i="2"/>
  <c r="AH146" i="2" s="1"/>
  <c r="AG212" i="2"/>
  <c r="AH212" i="2" s="1"/>
  <c r="AG219" i="2"/>
  <c r="AH219" i="2" s="1"/>
  <c r="AG155" i="2"/>
  <c r="AH155" i="2" s="1"/>
  <c r="AE174" i="2"/>
  <c r="AG179" i="2"/>
  <c r="AH179" i="2" s="1"/>
  <c r="AE198" i="2"/>
  <c r="AG214" i="2"/>
  <c r="AH214" i="2" s="1"/>
  <c r="AG235" i="2"/>
  <c r="AH235" i="2" s="1"/>
  <c r="AG245" i="2"/>
  <c r="AH245" i="2" s="1"/>
  <c r="AG265" i="2"/>
  <c r="AH265" i="2" s="1"/>
  <c r="AG277" i="2"/>
  <c r="AH277" i="2" s="1"/>
  <c r="AG285" i="2"/>
  <c r="AH285" i="2" s="1"/>
  <c r="AE297" i="2"/>
  <c r="AG302" i="2"/>
  <c r="AH302" i="2" s="1"/>
  <c r="AC87" i="2"/>
  <c r="AC91" i="2"/>
  <c r="AG95" i="2"/>
  <c r="AH95" i="2" s="1"/>
  <c r="AG99" i="2"/>
  <c r="AH99" i="2" s="1"/>
  <c r="AG103" i="2"/>
  <c r="AH103" i="2" s="1"/>
  <c r="AG107" i="2"/>
  <c r="AH107" i="2" s="1"/>
  <c r="AG111" i="2"/>
  <c r="AH111" i="2" s="1"/>
  <c r="AC115" i="2"/>
  <c r="AC119" i="2"/>
  <c r="AG123" i="2"/>
  <c r="AH123" i="2" s="1"/>
  <c r="AC127" i="2"/>
  <c r="AC135" i="2"/>
  <c r="AG181" i="2"/>
  <c r="AH181" i="2" s="1"/>
  <c r="AC181" i="2"/>
  <c r="AG248" i="2"/>
  <c r="AH248" i="2" s="1"/>
  <c r="AC248" i="2"/>
  <c r="AG256" i="2"/>
  <c r="AH256" i="2" s="1"/>
  <c r="AC256" i="2"/>
  <c r="AG264" i="2"/>
  <c r="AH264" i="2" s="1"/>
  <c r="AC264" i="2"/>
  <c r="AG272" i="2"/>
  <c r="AH272" i="2" s="1"/>
  <c r="AC272" i="2"/>
  <c r="AG280" i="2"/>
  <c r="AH280" i="2" s="1"/>
  <c r="AC280" i="2"/>
  <c r="AG288" i="2"/>
  <c r="AH288" i="2" s="1"/>
  <c r="AC288" i="2"/>
  <c r="AG173" i="2"/>
  <c r="AH173" i="2" s="1"/>
  <c r="AC173" i="2"/>
  <c r="AC11" i="2"/>
  <c r="AC85" i="2"/>
  <c r="AG93" i="2"/>
  <c r="AH93" i="2" s="1"/>
  <c r="AG97" i="2"/>
  <c r="AH97" i="2" s="1"/>
  <c r="AC101" i="2"/>
  <c r="AG105" i="2"/>
  <c r="AH105" i="2" s="1"/>
  <c r="AG109" i="2"/>
  <c r="AH109" i="2" s="1"/>
  <c r="AC113" i="2"/>
  <c r="AC117" i="2"/>
  <c r="AG121" i="2"/>
  <c r="AH121" i="2" s="1"/>
  <c r="AC125" i="2"/>
  <c r="AG129" i="2"/>
  <c r="AH129" i="2" s="1"/>
  <c r="AC133" i="2"/>
  <c r="AG165" i="2"/>
  <c r="AH165" i="2" s="1"/>
  <c r="AC165" i="2"/>
  <c r="AG229" i="2"/>
  <c r="AH229" i="2" s="1"/>
  <c r="AC229" i="2"/>
  <c r="AG237" i="2"/>
  <c r="AH237" i="2" s="1"/>
  <c r="AC237" i="2"/>
  <c r="AG92" i="2"/>
  <c r="AH92" i="2" s="1"/>
  <c r="AG96" i="2"/>
  <c r="AH96" i="2" s="1"/>
  <c r="AG108" i="2"/>
  <c r="AH108" i="2" s="1"/>
  <c r="AG116" i="2"/>
  <c r="AH116" i="2" s="1"/>
  <c r="AG120" i="2"/>
  <c r="AH120" i="2" s="1"/>
  <c r="AG128" i="2"/>
  <c r="AH128" i="2" s="1"/>
  <c r="AG136" i="2"/>
  <c r="AH136" i="2" s="1"/>
  <c r="AG157" i="2"/>
  <c r="AH157" i="2" s="1"/>
  <c r="AC157" i="2"/>
  <c r="AG221" i="2"/>
  <c r="AH221" i="2" s="1"/>
  <c r="AC221" i="2"/>
  <c r="AG298" i="2"/>
  <c r="AH298" i="2" s="1"/>
  <c r="AE298" i="2"/>
  <c r="AG306" i="2"/>
  <c r="AH306" i="2" s="1"/>
  <c r="AE306" i="2"/>
  <c r="AG149" i="2"/>
  <c r="AH149" i="2" s="1"/>
  <c r="AC149" i="2"/>
  <c r="AG213" i="2"/>
  <c r="AH213" i="2" s="1"/>
  <c r="AC213" i="2"/>
  <c r="AG282" i="2"/>
  <c r="AH282" i="2" s="1"/>
  <c r="AE282" i="2"/>
  <c r="AG290" i="2"/>
  <c r="AH290" i="2" s="1"/>
  <c r="AE290" i="2"/>
  <c r="AG141" i="2"/>
  <c r="AH141" i="2" s="1"/>
  <c r="AC141" i="2"/>
  <c r="AG205" i="2"/>
  <c r="AH205" i="2" s="1"/>
  <c r="AC205" i="2"/>
  <c r="AG197" i="2"/>
  <c r="AH197" i="2" s="1"/>
  <c r="AC197" i="2"/>
  <c r="AG12" i="2"/>
  <c r="AH12" i="2" s="1"/>
  <c r="AG137" i="2"/>
  <c r="AH137" i="2" s="1"/>
  <c r="AC143" i="2"/>
  <c r="AG143" i="2"/>
  <c r="AH143" i="2" s="1"/>
  <c r="AG189" i="2"/>
  <c r="AH189" i="2" s="1"/>
  <c r="AC189" i="2"/>
  <c r="AG296" i="2"/>
  <c r="AH296" i="2" s="1"/>
  <c r="AC296" i="2"/>
  <c r="AG304" i="2"/>
  <c r="AH304" i="2" s="1"/>
  <c r="AC304" i="2"/>
  <c r="AG145" i="2"/>
  <c r="AH145" i="2" s="1"/>
  <c r="AG153" i="2"/>
  <c r="AH153" i="2" s="1"/>
  <c r="AG161" i="2"/>
  <c r="AH161" i="2" s="1"/>
  <c r="AG169" i="2"/>
  <c r="AH169" i="2" s="1"/>
  <c r="AG177" i="2"/>
  <c r="AH177" i="2" s="1"/>
  <c r="AG185" i="2"/>
  <c r="AH185" i="2" s="1"/>
  <c r="AG193" i="2"/>
  <c r="AH193" i="2" s="1"/>
  <c r="AG201" i="2"/>
  <c r="AH201" i="2" s="1"/>
  <c r="AG209" i="2"/>
  <c r="AH209" i="2" s="1"/>
  <c r="AG217" i="2"/>
  <c r="AH217" i="2" s="1"/>
  <c r="AG225" i="2"/>
  <c r="AH225" i="2" s="1"/>
  <c r="AG233" i="2"/>
  <c r="AH233" i="2" s="1"/>
  <c r="AG241" i="2"/>
  <c r="AH241" i="2" s="1"/>
  <c r="AG252" i="2"/>
  <c r="AH252" i="2" s="1"/>
  <c r="AG260" i="2"/>
  <c r="AH260" i="2" s="1"/>
  <c r="AG268" i="2"/>
  <c r="AH268" i="2" s="1"/>
  <c r="AG276" i="2"/>
  <c r="AH276" i="2" s="1"/>
  <c r="AG284" i="2"/>
  <c r="AH284" i="2" s="1"/>
  <c r="AG292" i="2"/>
  <c r="AH292" i="2" s="1"/>
  <c r="AG300" i="2"/>
  <c r="AH300" i="2" s="1"/>
  <c r="AG308" i="2"/>
  <c r="AH308" i="2" s="1"/>
  <c r="AG151" i="2"/>
  <c r="AH151" i="2" s="1"/>
  <c r="AG159" i="2"/>
  <c r="AH159" i="2" s="1"/>
  <c r="AG167" i="2"/>
  <c r="AH167" i="2" s="1"/>
  <c r="AG175" i="2"/>
  <c r="AH175" i="2" s="1"/>
  <c r="AG183" i="2"/>
  <c r="AH183" i="2" s="1"/>
  <c r="AG191" i="2"/>
  <c r="AH191" i="2" s="1"/>
  <c r="AG199" i="2"/>
  <c r="AH199" i="2" s="1"/>
  <c r="AG207" i="2"/>
  <c r="AH207" i="2" s="1"/>
  <c r="AG215" i="2"/>
  <c r="AH215" i="2" s="1"/>
  <c r="AG223" i="2"/>
  <c r="AH223" i="2" s="1"/>
  <c r="AG231" i="2"/>
  <c r="AH231" i="2" s="1"/>
  <c r="AG239" i="2"/>
  <c r="AH239" i="2" s="1"/>
  <c r="AG250" i="2"/>
  <c r="AH250" i="2" s="1"/>
  <c r="AG258" i="2"/>
  <c r="AH258" i="2" s="1"/>
  <c r="AG266" i="2"/>
  <c r="AH266" i="2" s="1"/>
  <c r="AG274" i="2"/>
  <c r="AH274" i="2" s="1"/>
  <c r="AE147" i="2"/>
  <c r="AE155" i="2"/>
  <c r="AE163" i="2"/>
  <c r="AE171" i="2"/>
  <c r="AE179" i="2"/>
  <c r="AE187" i="2"/>
  <c r="AE195" i="2"/>
  <c r="AE203" i="2"/>
  <c r="AE211" i="2"/>
  <c r="AE219" i="2"/>
  <c r="AE227" i="2"/>
  <c r="AE235" i="2"/>
  <c r="AE243" i="2"/>
  <c r="AE244" i="2"/>
  <c r="AE245" i="2"/>
  <c r="AE246" i="2"/>
  <c r="AE254" i="2"/>
  <c r="AE262" i="2"/>
  <c r="AE270" i="2"/>
  <c r="AE278" i="2"/>
  <c r="AE286" i="2"/>
  <c r="AE294" i="2"/>
  <c r="AE302" i="2"/>
  <c r="AE309" i="2"/>
  <c r="G309" i="1"/>
  <c r="O309" i="1"/>
  <c r="O229" i="1" l="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6" i="1"/>
  <c r="O307" i="1"/>
  <c r="O308" i="1"/>
  <c r="J70" i="1" l="1"/>
  <c r="J71" i="1"/>
  <c r="J69" i="1"/>
  <c r="N168" i="1" l="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 r="N4" i="1"/>
  <c r="M4" i="1"/>
  <c r="M169" i="1"/>
  <c r="N169" i="1"/>
  <c r="M170" i="1"/>
  <c r="N170" i="1"/>
  <c r="O5" i="1" l="1"/>
  <c r="O9" i="1"/>
  <c r="O13" i="1"/>
  <c r="O17" i="1"/>
  <c r="O21" i="1"/>
  <c r="O25" i="1"/>
  <c r="O29" i="1"/>
  <c r="O33" i="1"/>
  <c r="O37" i="1"/>
  <c r="O41" i="1"/>
  <c r="O45" i="1"/>
  <c r="O49" i="1"/>
  <c r="O53" i="1"/>
  <c r="O57" i="1"/>
  <c r="O61" i="1"/>
  <c r="O65" i="1"/>
  <c r="O69" i="1"/>
  <c r="O73" i="1"/>
  <c r="O77" i="1"/>
  <c r="O81" i="1"/>
  <c r="O85" i="1"/>
  <c r="O89" i="1"/>
  <c r="O93" i="1"/>
  <c r="O97" i="1"/>
  <c r="O101" i="1"/>
  <c r="O105" i="1"/>
  <c r="O109" i="1"/>
  <c r="O113" i="1"/>
  <c r="O117" i="1"/>
  <c r="O121" i="1"/>
  <c r="O125" i="1"/>
  <c r="O129" i="1"/>
  <c r="O133" i="1"/>
  <c r="O137" i="1"/>
  <c r="O141" i="1"/>
  <c r="O145" i="1"/>
  <c r="O149" i="1"/>
  <c r="O153" i="1"/>
  <c r="O157" i="1"/>
  <c r="O161" i="1"/>
  <c r="O165" i="1"/>
  <c r="O8" i="1"/>
  <c r="O20" i="1"/>
  <c r="O24" i="1"/>
  <c r="O28" i="1"/>
  <c r="O32" i="1"/>
  <c r="O36" i="1"/>
  <c r="O40" i="1"/>
  <c r="O44" i="1"/>
  <c r="O48" i="1"/>
  <c r="O52" i="1"/>
  <c r="O56" i="1"/>
  <c r="O60" i="1"/>
  <c r="O64" i="1"/>
  <c r="O68" i="1"/>
  <c r="O72" i="1"/>
  <c r="O76" i="1"/>
  <c r="O80" i="1"/>
  <c r="O84" i="1"/>
  <c r="O88" i="1"/>
  <c r="O92" i="1"/>
  <c r="O96" i="1"/>
  <c r="O100" i="1"/>
  <c r="O104" i="1"/>
  <c r="O108" i="1"/>
  <c r="O112" i="1"/>
  <c r="O116" i="1"/>
  <c r="O120" i="1"/>
  <c r="O124" i="1"/>
  <c r="O128" i="1"/>
  <c r="O132" i="1"/>
  <c r="O7" i="1"/>
  <c r="O11" i="1"/>
  <c r="O15" i="1"/>
  <c r="O19" i="1"/>
  <c r="O23" i="1"/>
  <c r="O27" i="1"/>
  <c r="O31" i="1"/>
  <c r="O35" i="1"/>
  <c r="O39" i="1"/>
  <c r="O43" i="1"/>
  <c r="O47" i="1"/>
  <c r="O51" i="1"/>
  <c r="O55" i="1"/>
  <c r="O59" i="1"/>
  <c r="O63" i="1"/>
  <c r="O67" i="1"/>
  <c r="O71" i="1"/>
  <c r="O75" i="1"/>
  <c r="O79" i="1"/>
  <c r="O83" i="1"/>
  <c r="O87" i="1"/>
  <c r="O91" i="1"/>
  <c r="O95" i="1"/>
  <c r="O99" i="1"/>
  <c r="O103" i="1"/>
  <c r="O107" i="1"/>
  <c r="O111" i="1"/>
  <c r="O115" i="1"/>
  <c r="O119" i="1"/>
  <c r="O123" i="1"/>
  <c r="O127" i="1"/>
  <c r="O131" i="1"/>
  <c r="O135" i="1"/>
  <c r="O139" i="1"/>
  <c r="O143" i="1"/>
  <c r="O147" i="1"/>
  <c r="O151" i="1"/>
  <c r="O155" i="1"/>
  <c r="O159" i="1"/>
  <c r="O163" i="1"/>
  <c r="O12" i="1"/>
  <c r="O16" i="1"/>
  <c r="O136" i="1"/>
  <c r="O140" i="1"/>
  <c r="O144" i="1"/>
  <c r="O148" i="1"/>
  <c r="O152" i="1"/>
  <c r="O156" i="1"/>
  <c r="O160" i="1"/>
  <c r="O164" i="1"/>
  <c r="O168" i="1"/>
  <c r="O6" i="1"/>
  <c r="O10" i="1"/>
  <c r="O14" i="1"/>
  <c r="O18" i="1"/>
  <c r="O22" i="1"/>
  <c r="O26" i="1"/>
  <c r="O30" i="1"/>
  <c r="O34" i="1"/>
  <c r="O38" i="1"/>
  <c r="O42" i="1"/>
  <c r="O46" i="1"/>
  <c r="O50" i="1"/>
  <c r="O54" i="1"/>
  <c r="O58" i="1"/>
  <c r="O62" i="1"/>
  <c r="O66" i="1"/>
  <c r="O70" i="1"/>
  <c r="O74" i="1"/>
  <c r="O78" i="1"/>
  <c r="O82" i="1"/>
  <c r="O86" i="1"/>
  <c r="O90" i="1"/>
  <c r="O94" i="1"/>
  <c r="O98" i="1"/>
  <c r="O102" i="1"/>
  <c r="O106" i="1"/>
  <c r="O110" i="1"/>
  <c r="O114" i="1"/>
  <c r="O118" i="1"/>
  <c r="O122" i="1"/>
  <c r="O126" i="1"/>
  <c r="O130" i="1"/>
  <c r="O134" i="1"/>
  <c r="O138" i="1"/>
  <c r="O142" i="1"/>
  <c r="O146" i="1"/>
  <c r="O150" i="1"/>
  <c r="O154" i="1"/>
  <c r="O158" i="1"/>
  <c r="O162" i="1"/>
  <c r="O166" i="1"/>
  <c r="O170" i="1"/>
  <c r="O167" i="1"/>
  <c r="O169" i="1"/>
  <c r="O4" i="1"/>
  <c r="M171" i="1" l="1"/>
  <c r="M172" i="1"/>
  <c r="M173" i="1"/>
  <c r="M174" i="1"/>
  <c r="N171" i="1"/>
  <c r="N172" i="1"/>
  <c r="N173" i="1"/>
  <c r="N174" i="1"/>
  <c r="N175" i="1"/>
  <c r="N176" i="1"/>
  <c r="M177" i="1"/>
  <c r="M176" i="1"/>
  <c r="M175" i="1"/>
  <c r="O176" i="1" l="1"/>
  <c r="O175" i="1"/>
  <c r="O174" i="1"/>
  <c r="O173" i="1"/>
  <c r="O172" i="1"/>
  <c r="O171" i="1"/>
  <c r="N304" i="1"/>
  <c r="N305" i="1"/>
  <c r="M304" i="1"/>
  <c r="M305" i="1"/>
  <c r="N303" i="1"/>
  <c r="M303" i="1"/>
  <c r="M208" i="1"/>
  <c r="O303" i="1" l="1"/>
  <c r="O305" i="1"/>
  <c r="O304" i="1"/>
  <c r="M193" i="1"/>
  <c r="N193" i="1"/>
  <c r="O193" i="1" l="1"/>
  <c r="M192" i="1"/>
  <c r="N192" i="1"/>
  <c r="M191" i="1"/>
  <c r="N191" i="1"/>
  <c r="M190" i="1"/>
  <c r="N190" i="1"/>
  <c r="M189" i="1"/>
  <c r="N189" i="1"/>
  <c r="M188" i="1"/>
  <c r="N188" i="1"/>
  <c r="M187" i="1"/>
  <c r="N187" i="1"/>
  <c r="M186" i="1"/>
  <c r="N186" i="1"/>
  <c r="M185" i="1"/>
  <c r="N185" i="1"/>
  <c r="M184" i="1"/>
  <c r="N184" i="1"/>
  <c r="O185" i="1" l="1"/>
  <c r="O189" i="1"/>
  <c r="O187" i="1"/>
  <c r="O192" i="1"/>
  <c r="O186" i="1"/>
  <c r="O190" i="1"/>
  <c r="O191" i="1"/>
  <c r="O184" i="1"/>
  <c r="O188" i="1"/>
  <c r="M183" i="1"/>
  <c r="N183" i="1"/>
  <c r="O183" i="1" l="1"/>
  <c r="M182" i="1"/>
  <c r="N182" i="1"/>
  <c r="M181" i="1"/>
  <c r="N181" i="1"/>
  <c r="M180" i="1"/>
  <c r="N180" i="1"/>
  <c r="M179" i="1"/>
  <c r="N179" i="1"/>
  <c r="O179" i="1" l="1"/>
  <c r="O180" i="1"/>
  <c r="O181" i="1"/>
  <c r="O182" i="1"/>
  <c r="M178" i="1"/>
  <c r="N178" i="1"/>
  <c r="O178" i="1" l="1"/>
  <c r="M218" i="1"/>
  <c r="N218" i="1"/>
  <c r="M217" i="1"/>
  <c r="N217" i="1"/>
  <c r="M216" i="1"/>
  <c r="N216" i="1"/>
  <c r="M215" i="1"/>
  <c r="N215" i="1"/>
  <c r="M214" i="1"/>
  <c r="N214" i="1"/>
  <c r="M213" i="1"/>
  <c r="N213" i="1"/>
  <c r="M212" i="1"/>
  <c r="N212" i="1"/>
  <c r="M211" i="1"/>
  <c r="N211" i="1"/>
  <c r="M210" i="1"/>
  <c r="N210" i="1"/>
  <c r="M209" i="1"/>
  <c r="N209" i="1"/>
  <c r="N208" i="1"/>
  <c r="O208" i="1" s="1"/>
  <c r="M207" i="1"/>
  <c r="N207" i="1"/>
  <c r="M206" i="1"/>
  <c r="N206" i="1"/>
  <c r="M205" i="1"/>
  <c r="N205" i="1"/>
  <c r="M204" i="1"/>
  <c r="N204" i="1"/>
  <c r="O215" i="1" l="1"/>
  <c r="O211" i="1"/>
  <c r="O204" i="1"/>
  <c r="O217" i="1"/>
  <c r="O212" i="1"/>
  <c r="O213" i="1"/>
  <c r="O218" i="1"/>
  <c r="O207" i="1"/>
  <c r="O216" i="1"/>
  <c r="O209" i="1"/>
  <c r="O205" i="1"/>
  <c r="O210" i="1"/>
  <c r="O214" i="1"/>
  <c r="O206" i="1"/>
  <c r="M203" i="1"/>
  <c r="N203" i="1"/>
  <c r="M202" i="1"/>
  <c r="N202" i="1"/>
  <c r="M201" i="1"/>
  <c r="N201" i="1"/>
  <c r="M200" i="1"/>
  <c r="N200" i="1"/>
  <c r="M199" i="1"/>
  <c r="N199" i="1"/>
  <c r="M198" i="1"/>
  <c r="N198" i="1"/>
  <c r="M197" i="1"/>
  <c r="N197" i="1"/>
  <c r="M196" i="1"/>
  <c r="N196" i="1"/>
  <c r="M195" i="1"/>
  <c r="N195" i="1"/>
  <c r="M194" i="1"/>
  <c r="N194" i="1"/>
  <c r="O196" i="1" l="1"/>
  <c r="O194" i="1"/>
  <c r="O198" i="1"/>
  <c r="O199" i="1"/>
  <c r="O202" i="1"/>
  <c r="O195" i="1"/>
  <c r="O203" i="1"/>
  <c r="O200" i="1"/>
  <c r="O197" i="1"/>
  <c r="O201" i="1"/>
  <c r="N177" i="1"/>
  <c r="O177" i="1" s="1"/>
  <c r="N274" i="1" l="1"/>
  <c r="M274" i="1"/>
  <c r="O274" i="1" l="1"/>
  <c r="M228" i="1"/>
  <c r="N228" i="1"/>
  <c r="M227" i="1"/>
  <c r="N227" i="1"/>
  <c r="M226" i="1"/>
  <c r="N226" i="1"/>
  <c r="M225" i="1"/>
  <c r="N225" i="1"/>
  <c r="M224" i="1"/>
  <c r="N224" i="1"/>
  <c r="M223" i="1"/>
  <c r="N223" i="1"/>
  <c r="N222" i="1"/>
  <c r="N221" i="1"/>
  <c r="M222" i="1"/>
  <c r="M221" i="1"/>
  <c r="N220" i="1"/>
  <c r="M220" i="1"/>
  <c r="N219" i="1"/>
  <c r="M219" i="1"/>
  <c r="O222" i="1" l="1"/>
  <c r="O219" i="1"/>
  <c r="O220" i="1"/>
  <c r="O226" i="1"/>
  <c r="O221" i="1"/>
  <c r="O225" i="1"/>
  <c r="O223" i="1"/>
  <c r="O227" i="1"/>
  <c r="O224" i="1"/>
  <c r="O228" i="1"/>
</calcChain>
</file>

<file path=xl/comments1.xml><?xml version="1.0" encoding="utf-8"?>
<comments xmlns="http://schemas.openxmlformats.org/spreadsheetml/2006/main">
  <authors>
    <author>Autor</author>
  </authors>
  <commentList>
    <comment ref="U1" authorId="0" shapeId="0">
      <text>
        <r>
          <rPr>
            <b/>
            <sz val="9"/>
            <color indexed="81"/>
            <rFont val="Segoe UI"/>
            <family val="2"/>
          </rPr>
          <t>Autor:</t>
        </r>
        <r>
          <rPr>
            <sz val="9"/>
            <color indexed="81"/>
            <rFont val="Segoe UI"/>
            <family val="2"/>
          </rPr>
          <t xml:space="preserve">
berechnet: eingelange Stimmzettel/Stimmberechtigte
</t>
        </r>
      </text>
    </comment>
    <comment ref="AL57" authorId="0" shapeId="0">
      <text>
        <r>
          <rPr>
            <b/>
            <sz val="9"/>
            <color indexed="81"/>
            <rFont val="Segoe UI"/>
            <family val="2"/>
          </rPr>
          <t>Autor:</t>
        </r>
        <r>
          <rPr>
            <sz val="9"/>
            <color indexed="81"/>
            <rFont val="Segoe UI"/>
            <family val="2"/>
          </rPr>
          <t xml:space="preserve">
Bemerkung StAB: Dieser Band ist falsch gebunden.</t>
        </r>
      </text>
    </comment>
    <comment ref="R119" authorId="0" shapeId="0">
      <text>
        <r>
          <rPr>
            <b/>
            <sz val="9"/>
            <color indexed="81"/>
            <rFont val="Segoe UI"/>
            <family val="2"/>
          </rPr>
          <t>Autor:</t>
        </r>
        <r>
          <rPr>
            <sz val="9"/>
            <color indexed="81"/>
            <rFont val="Segoe UI"/>
            <family val="2"/>
          </rPr>
          <t xml:space="preserve">
bestätigt StAB
Wechsel Laufental zu Basel-Land</t>
        </r>
      </text>
    </comment>
    <comment ref="S119" authorId="0" shapeId="0">
      <text>
        <r>
          <rPr>
            <b/>
            <sz val="9"/>
            <color indexed="81"/>
            <rFont val="Segoe UI"/>
            <family val="2"/>
          </rPr>
          <t>Autor:</t>
        </r>
        <r>
          <rPr>
            <sz val="9"/>
            <color indexed="81"/>
            <rFont val="Segoe UI"/>
            <family val="2"/>
          </rPr>
          <t xml:space="preserve">
bestätigt StAB
Wechsel Laufental zu Basel-Land</t>
        </r>
      </text>
    </comment>
    <comment ref="F163" authorId="0" shapeId="0">
      <text>
        <r>
          <rPr>
            <b/>
            <sz val="9"/>
            <color indexed="81"/>
            <rFont val="Segoe UI"/>
            <family val="2"/>
          </rPr>
          <t>Autor:</t>
        </r>
        <r>
          <rPr>
            <sz val="9"/>
            <color indexed="81"/>
            <rFont val="Segoe UI"/>
            <family val="2"/>
          </rPr>
          <t xml:space="preserve">
Diese Vorlage habe ich nicht gefunden. </t>
        </r>
      </text>
    </comment>
    <comment ref="H231"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H235"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W241"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X241"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W242"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X242"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W243"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X243"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V244" authorId="0" shapeId="0">
      <text>
        <r>
          <rPr>
            <b/>
            <sz val="9"/>
            <color indexed="81"/>
            <rFont val="Segoe UI"/>
            <family val="2"/>
          </rPr>
          <t>Autor:</t>
        </r>
        <r>
          <rPr>
            <sz val="9"/>
            <color indexed="81"/>
            <rFont val="Segoe UI"/>
            <family val="2"/>
          </rPr>
          <t xml:space="preserve">
nicht im Archiv verfügbar</t>
        </r>
      </text>
    </comment>
    <comment ref="X244"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V245" authorId="0" shapeId="0">
      <text>
        <r>
          <rPr>
            <b/>
            <sz val="9"/>
            <color indexed="81"/>
            <rFont val="Segoe UI"/>
            <family val="2"/>
          </rPr>
          <t>Autor:</t>
        </r>
        <r>
          <rPr>
            <sz val="9"/>
            <color indexed="81"/>
            <rFont val="Segoe UI"/>
            <family val="2"/>
          </rPr>
          <t xml:space="preserve">
nicht im Archiv verfügbar</t>
        </r>
      </text>
    </comment>
    <comment ref="X245"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V246" authorId="0" shapeId="0">
      <text>
        <r>
          <rPr>
            <b/>
            <sz val="9"/>
            <color indexed="81"/>
            <rFont val="Segoe UI"/>
            <family val="2"/>
          </rPr>
          <t>Autor:</t>
        </r>
        <r>
          <rPr>
            <sz val="9"/>
            <color indexed="81"/>
            <rFont val="Segoe UI"/>
            <family val="2"/>
          </rPr>
          <t xml:space="preserve">
nicht im Archiv verfügbar</t>
        </r>
      </text>
    </comment>
    <comment ref="X246"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W247"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X247"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R255" authorId="0" shapeId="0">
      <text>
        <r>
          <rPr>
            <b/>
            <sz val="9"/>
            <color indexed="81"/>
            <rFont val="Segoe UI"/>
            <family val="2"/>
          </rPr>
          <t>Autor:</t>
        </r>
        <r>
          <rPr>
            <sz val="9"/>
            <color indexed="81"/>
            <rFont val="Segoe UI"/>
            <family val="2"/>
          </rPr>
          <t xml:space="preserve">
bestätigt StAB
evt. ohne Jura? (Jura ab 1.1.1979)</t>
        </r>
      </text>
    </comment>
    <comment ref="S255" authorId="0" shapeId="0">
      <text>
        <r>
          <rPr>
            <b/>
            <sz val="9"/>
            <color indexed="81"/>
            <rFont val="Segoe UI"/>
            <family val="2"/>
          </rPr>
          <t>Autor:</t>
        </r>
        <r>
          <rPr>
            <sz val="9"/>
            <color indexed="81"/>
            <rFont val="Segoe UI"/>
            <family val="2"/>
          </rPr>
          <t xml:space="preserve">
bestätigt StAB
evt. ohne Jura? (Jura ab 1.1.1979)</t>
        </r>
      </text>
    </comment>
    <comment ref="R256" authorId="0" shapeId="0">
      <text>
        <r>
          <rPr>
            <b/>
            <sz val="9"/>
            <color indexed="81"/>
            <rFont val="Segoe UI"/>
            <family val="2"/>
          </rPr>
          <t>Autor:</t>
        </r>
        <r>
          <rPr>
            <sz val="9"/>
            <color indexed="81"/>
            <rFont val="Segoe UI"/>
            <family val="2"/>
          </rPr>
          <t xml:space="preserve">
bestätigt StAB</t>
        </r>
      </text>
    </comment>
    <comment ref="S256" authorId="0" shapeId="0">
      <text>
        <r>
          <rPr>
            <b/>
            <sz val="9"/>
            <color indexed="81"/>
            <rFont val="Segoe UI"/>
            <family val="2"/>
          </rPr>
          <t>Autor:</t>
        </r>
        <r>
          <rPr>
            <sz val="9"/>
            <color indexed="81"/>
            <rFont val="Segoe UI"/>
            <family val="2"/>
          </rPr>
          <t xml:space="preserve">
bestätigt StAB</t>
        </r>
      </text>
    </comment>
    <comment ref="R257" authorId="0" shapeId="0">
      <text>
        <r>
          <rPr>
            <b/>
            <sz val="9"/>
            <color indexed="81"/>
            <rFont val="Segoe UI"/>
            <family val="2"/>
          </rPr>
          <t>Autor:</t>
        </r>
        <r>
          <rPr>
            <sz val="9"/>
            <color indexed="81"/>
            <rFont val="Segoe UI"/>
            <family val="2"/>
          </rPr>
          <t xml:space="preserve">
bestätigt StAB</t>
        </r>
      </text>
    </comment>
    <comment ref="S257" authorId="0" shapeId="0">
      <text>
        <r>
          <rPr>
            <b/>
            <sz val="9"/>
            <color indexed="81"/>
            <rFont val="Segoe UI"/>
            <family val="2"/>
          </rPr>
          <t>Autor:</t>
        </r>
        <r>
          <rPr>
            <sz val="9"/>
            <color indexed="81"/>
            <rFont val="Segoe UI"/>
            <family val="2"/>
          </rPr>
          <t xml:space="preserve">
bestätigt StAB</t>
        </r>
      </text>
    </comment>
    <comment ref="R258" authorId="0" shapeId="0">
      <text>
        <r>
          <rPr>
            <b/>
            <sz val="9"/>
            <color indexed="81"/>
            <rFont val="Segoe UI"/>
            <family val="2"/>
          </rPr>
          <t>Autor:</t>
        </r>
        <r>
          <rPr>
            <sz val="9"/>
            <color indexed="81"/>
            <rFont val="Segoe UI"/>
            <family val="2"/>
          </rPr>
          <t xml:space="preserve">
bestätigt StAB
evt. ohne Jura? (Jura ab 1.1.1979)</t>
        </r>
      </text>
    </comment>
    <comment ref="S258" authorId="0" shapeId="0">
      <text>
        <r>
          <rPr>
            <b/>
            <sz val="9"/>
            <color indexed="81"/>
            <rFont val="Segoe UI"/>
            <family val="2"/>
          </rPr>
          <t>Autor:</t>
        </r>
        <r>
          <rPr>
            <sz val="9"/>
            <color indexed="81"/>
            <rFont val="Segoe UI"/>
            <family val="2"/>
          </rPr>
          <t xml:space="preserve">
bestätigt StAB
evt. ohne Jura? (Jura ab 1.1.1979)</t>
        </r>
      </text>
    </comment>
    <comment ref="H266"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H273"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List>
</comments>
</file>

<file path=xl/comments2.xml><?xml version="1.0" encoding="utf-8"?>
<comments xmlns="http://schemas.openxmlformats.org/spreadsheetml/2006/main">
  <authors>
    <author>Autor</author>
  </authors>
  <commentList>
    <comment ref="G3" authorId="0" shapeId="0">
      <text>
        <r>
          <rPr>
            <b/>
            <sz val="9"/>
            <color indexed="81"/>
            <rFont val="Segoe UI"/>
            <family val="2"/>
          </rPr>
          <t>Autor:</t>
        </r>
        <r>
          <rPr>
            <sz val="9"/>
            <color indexed="81"/>
            <rFont val="Segoe UI"/>
            <family val="2"/>
          </rPr>
          <t xml:space="preserve">
berechnet: eingelange Stimmzettel/Stimmberechtigte
</t>
        </r>
      </text>
    </comment>
    <comment ref="D42"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D50"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F57" authorId="0" shapeId="0">
      <text>
        <r>
          <rPr>
            <b/>
            <sz val="9"/>
            <color indexed="81"/>
            <rFont val="Segoe UI"/>
            <charset val="1"/>
          </rPr>
          <t>Autor:</t>
        </r>
        <r>
          <rPr>
            <sz val="9"/>
            <color indexed="81"/>
            <rFont val="Segoe UI"/>
            <charset val="1"/>
          </rPr>
          <t xml:space="preserve">
bestätigt StAB
evt. ohne Jura? (Jura ab 1.1.1979)</t>
        </r>
      </text>
    </comment>
    <comment ref="F58" authorId="0" shapeId="0">
      <text>
        <r>
          <rPr>
            <b/>
            <sz val="9"/>
            <color indexed="81"/>
            <rFont val="Segoe UI"/>
            <charset val="1"/>
          </rPr>
          <t>Autor:</t>
        </r>
        <r>
          <rPr>
            <sz val="9"/>
            <color indexed="81"/>
            <rFont val="Segoe UI"/>
            <charset val="1"/>
          </rPr>
          <t xml:space="preserve">
bestätigt StAB</t>
        </r>
      </text>
    </comment>
    <comment ref="F59" authorId="0" shapeId="0">
      <text>
        <r>
          <rPr>
            <b/>
            <sz val="9"/>
            <color indexed="81"/>
            <rFont val="Segoe UI"/>
            <charset val="1"/>
          </rPr>
          <t>Autor:</t>
        </r>
        <r>
          <rPr>
            <sz val="9"/>
            <color indexed="81"/>
            <rFont val="Segoe UI"/>
            <charset val="1"/>
          </rPr>
          <t xml:space="preserve">
bestätigt StAB</t>
        </r>
      </text>
    </comment>
    <comment ref="F60" authorId="0" shapeId="0">
      <text>
        <r>
          <rPr>
            <b/>
            <sz val="9"/>
            <color indexed="81"/>
            <rFont val="Segoe UI"/>
            <charset val="1"/>
          </rPr>
          <t>Autor:</t>
        </r>
        <r>
          <rPr>
            <sz val="9"/>
            <color indexed="81"/>
            <rFont val="Segoe UI"/>
            <charset val="1"/>
          </rPr>
          <t xml:space="preserve">
bestätigt StAB
evt. ohne Jura? (Jura ab 1.1.1979)</t>
        </r>
      </text>
    </comment>
    <comment ref="I68" authorId="0" shapeId="0">
      <text>
        <r>
          <rPr>
            <b/>
            <sz val="9"/>
            <color indexed="81"/>
            <rFont val="Segoe UI"/>
            <charset val="1"/>
          </rPr>
          <t>Autor:</t>
        </r>
        <r>
          <rPr>
            <sz val="9"/>
            <color indexed="81"/>
            <rFont val="Segoe UI"/>
            <charset val="1"/>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J68"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H69" authorId="0" shapeId="0">
      <text>
        <r>
          <rPr>
            <b/>
            <sz val="9"/>
            <color indexed="81"/>
            <rFont val="Segoe UI"/>
            <charset val="1"/>
          </rPr>
          <t>Autor:</t>
        </r>
        <r>
          <rPr>
            <sz val="9"/>
            <color indexed="81"/>
            <rFont val="Segoe UI"/>
            <charset val="1"/>
          </rPr>
          <t xml:space="preserve">
nicht im Archiv verfügbar</t>
        </r>
      </text>
    </comment>
    <comment ref="J69"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H70" authorId="0" shapeId="0">
      <text>
        <r>
          <rPr>
            <b/>
            <sz val="9"/>
            <color indexed="81"/>
            <rFont val="Segoe UI"/>
            <charset val="1"/>
          </rPr>
          <t>Autor:</t>
        </r>
        <r>
          <rPr>
            <sz val="9"/>
            <color indexed="81"/>
            <rFont val="Segoe UI"/>
            <charset val="1"/>
          </rPr>
          <t xml:space="preserve">
nicht im Archiv verfügbar</t>
        </r>
      </text>
    </comment>
    <comment ref="J70"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H71" authorId="0" shapeId="0">
      <text>
        <r>
          <rPr>
            <b/>
            <sz val="9"/>
            <color indexed="81"/>
            <rFont val="Segoe UI"/>
            <charset val="1"/>
          </rPr>
          <t>Autor:</t>
        </r>
        <r>
          <rPr>
            <sz val="9"/>
            <color indexed="81"/>
            <rFont val="Segoe UI"/>
            <charset val="1"/>
          </rPr>
          <t xml:space="preserve">
nicht im Archiv verfügbar</t>
        </r>
      </text>
    </comment>
    <comment ref="J71"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I72"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J72"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I73"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J73"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I74"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J74" authorId="0" shapeId="0">
      <text>
        <r>
          <rPr>
            <b/>
            <sz val="9"/>
            <color indexed="81"/>
            <rFont val="Segoe UI"/>
            <family val="2"/>
          </rPr>
          <t>Autor:</t>
        </r>
        <r>
          <rPr>
            <sz val="9"/>
            <color indexed="81"/>
            <rFont val="Segoe UI"/>
            <family val="2"/>
          </rPr>
          <t xml:space="preserve">
Zu den Abstimmungen von 1980: Hier wurden die Angaben anders gemacht. Aus den Ja- und Nein-Stimmen ergibt sich die Anzahl gültiger Stimmen. Zu diesem Wert muss man dann noch die leeren und ungültigen Stimmen hinzufügen und somit hat man die eingereichten Zettel. Alle Zahlen findest Du rechts im Excel.</t>
        </r>
      </text>
    </comment>
    <comment ref="D78"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D81" authorId="0" shapeId="0">
      <text>
        <r>
          <rPr>
            <b/>
            <sz val="9"/>
            <color indexed="81"/>
            <rFont val="Segoe UI"/>
            <family val="2"/>
          </rPr>
          <t>Autor:</t>
        </r>
        <r>
          <rPr>
            <sz val="9"/>
            <color indexed="81"/>
            <rFont val="Segoe UI"/>
            <family val="2"/>
          </rPr>
          <t xml:space="preserve">
Behördenreferendum - wird aktuell als obligatorisches Referendum gehandhabt.</t>
        </r>
      </text>
    </comment>
    <comment ref="B149" authorId="0" shapeId="0">
      <text>
        <r>
          <rPr>
            <b/>
            <sz val="9"/>
            <color indexed="81"/>
            <rFont val="Segoe UI"/>
            <charset val="1"/>
          </rPr>
          <t>Autor:</t>
        </r>
        <r>
          <rPr>
            <sz val="9"/>
            <color indexed="81"/>
            <rFont val="Segoe UI"/>
            <charset val="1"/>
          </rPr>
          <t xml:space="preserve">
Diese Vorlage habe ich nicht gefunden. </t>
        </r>
      </text>
    </comment>
    <comment ref="R151" authorId="0" shapeId="0">
      <text>
        <r>
          <rPr>
            <b/>
            <sz val="9"/>
            <color indexed="81"/>
            <rFont val="Segoe UI"/>
            <family val="2"/>
          </rPr>
          <t>Autor:</t>
        </r>
        <r>
          <rPr>
            <sz val="9"/>
            <color indexed="81"/>
            <rFont val="Segoe UI"/>
            <family val="2"/>
          </rPr>
          <t xml:space="preserve">
Regierungsratsprotokoll unvollständig</t>
        </r>
      </text>
    </comment>
    <comment ref="R152" authorId="0" shapeId="0">
      <text>
        <r>
          <rPr>
            <b/>
            <sz val="9"/>
            <color indexed="81"/>
            <rFont val="Segoe UI"/>
            <family val="2"/>
          </rPr>
          <t>Autor:</t>
        </r>
        <r>
          <rPr>
            <sz val="9"/>
            <color indexed="81"/>
            <rFont val="Segoe UI"/>
            <family val="2"/>
          </rPr>
          <t xml:space="preserve">
Regierungsratsprotokoll unvollständig</t>
        </r>
      </text>
    </comment>
    <comment ref="S167" authorId="0" shapeId="0">
      <text>
        <r>
          <rPr>
            <b/>
            <sz val="9"/>
            <color indexed="81"/>
            <rFont val="Segoe UI"/>
            <charset val="1"/>
          </rPr>
          <t>Autor:</t>
        </r>
        <r>
          <rPr>
            <sz val="9"/>
            <color indexed="81"/>
            <rFont val="Segoe UI"/>
            <charset val="1"/>
          </rPr>
          <t xml:space="preserve">
Stimmbeteiligung berechnet mit eingelangten Stimmkarten/Stimmberechtigte</t>
        </r>
      </text>
    </comment>
    <comment ref="S168" authorId="0" shapeId="0">
      <text>
        <r>
          <rPr>
            <b/>
            <sz val="9"/>
            <color indexed="81"/>
            <rFont val="Segoe UI"/>
            <charset val="1"/>
          </rPr>
          <t>Autor:</t>
        </r>
        <r>
          <rPr>
            <sz val="9"/>
            <color indexed="81"/>
            <rFont val="Segoe UI"/>
            <charset val="1"/>
          </rPr>
          <t xml:space="preserve">
Stimmbeteiligung berechnet mit eingelangten Stimmkarten/Stimmberechtigte</t>
        </r>
      </text>
    </comment>
    <comment ref="F194" authorId="0" shapeId="0">
      <text>
        <r>
          <rPr>
            <b/>
            <sz val="9"/>
            <color indexed="81"/>
            <rFont val="Segoe UI"/>
            <charset val="1"/>
          </rPr>
          <t>Autor:</t>
        </r>
        <r>
          <rPr>
            <sz val="9"/>
            <color indexed="81"/>
            <rFont val="Segoe UI"/>
            <charset val="1"/>
          </rPr>
          <t xml:space="preserve">
bestätigt StAB
Wechsel Laufental zu Basel-Land</t>
        </r>
      </text>
    </comment>
    <comment ref="Q258" authorId="0" shapeId="0">
      <text>
        <r>
          <rPr>
            <b/>
            <sz val="9"/>
            <color indexed="81"/>
            <rFont val="Segoe UI"/>
            <charset val="1"/>
          </rPr>
          <t>Autor:</t>
        </r>
        <r>
          <rPr>
            <sz val="9"/>
            <color indexed="81"/>
            <rFont val="Segoe UI"/>
            <charset val="1"/>
          </rPr>
          <t xml:space="preserve">
Bemerkung StAB: Dieser Band ist falsch gebunden.</t>
        </r>
      </text>
    </comment>
  </commentList>
</comments>
</file>

<file path=xl/sharedStrings.xml><?xml version="1.0" encoding="utf-8"?>
<sst xmlns="http://schemas.openxmlformats.org/spreadsheetml/2006/main" count="3961" uniqueCount="949">
  <si>
    <t>Datum</t>
  </si>
  <si>
    <t>Obl</t>
  </si>
  <si>
    <t>Fak</t>
  </si>
  <si>
    <t>Ja</t>
  </si>
  <si>
    <t>Nein</t>
  </si>
  <si>
    <t>Ja in %</t>
  </si>
  <si>
    <t>Nein in %</t>
  </si>
  <si>
    <t>A</t>
  </si>
  <si>
    <t>V</t>
  </si>
  <si>
    <t>Diff. in %</t>
  </si>
  <si>
    <t>VI</t>
  </si>
  <si>
    <t>GGR</t>
  </si>
  <si>
    <t>HV</t>
  </si>
  <si>
    <t>EA</t>
  </si>
  <si>
    <t>VGR</t>
  </si>
  <si>
    <t>VV</t>
  </si>
  <si>
    <t>Obligatorisches Referendum</t>
  </si>
  <si>
    <t>Volksinitiative</t>
  </si>
  <si>
    <t>Gegenvorschlag Grosser Rat</t>
  </si>
  <si>
    <t>Hauptvorlage Grosser Rat</t>
  </si>
  <si>
    <t>Eventualantrag Grosser Rat</t>
  </si>
  <si>
    <t>Vorlage Grosser Rat</t>
  </si>
  <si>
    <t>Volksvorschlag</t>
  </si>
  <si>
    <t>Kantonsbeitrag an die Projektierung und Realisierung von Tram Bern – Ostermundigen</t>
  </si>
  <si>
    <t>Konkordat über den Wechsel der Gemeinde Clavaleyres zum Kanton Freiburg</t>
  </si>
  <si>
    <t>Stichfrage</t>
  </si>
  <si>
    <t>ST</t>
  </si>
  <si>
    <t>Variantenabst.</t>
  </si>
  <si>
    <t>Bei Variantenabstimmungen: Ja = VI, HV oder VGR; Nein = GGR, EA oder VV</t>
  </si>
  <si>
    <t xml:space="preserve">Bei Variantenabstimmungen gilt eine Vorlage nur als angenommen, wenn sie eine Mehrheit der Stimmen erzielt und - falls beide Vorlagen eine Mehrheit erhalten - sie auch bei der Stichfrage obsiegt. </t>
  </si>
  <si>
    <t>Verfassungsinitiative zur Stillegung des AKW Mühleberg</t>
  </si>
  <si>
    <t>Treibstoffverbrauchs-Initiative</t>
  </si>
  <si>
    <t>Gesetzesinitiative "für tragbare Steuern"</t>
  </si>
  <si>
    <t>Flughafen Bern-Belp: Kantonsbeitrag an den Infrastrukturausbau 2006–2008</t>
  </si>
  <si>
    <t>Beitritt zur interkantonalen Vereinbarung über die Harmonisierung der Volksschule (HarmoS-Konkordat)</t>
  </si>
  <si>
    <t>Initiative «zäme läbe – zäme schtimme»</t>
  </si>
  <si>
    <t>Grossratsbeschluss betreffend Stellungnahme des Kantons Bern zum Rahmenbewilligungsgesuch für den Ersatz des Kernkraftwerks Mühleberg</t>
  </si>
  <si>
    <t xml:space="preserve">Volksinitiative "Faire Steuern - Für Familien" </t>
  </si>
  <si>
    <t>Änderung des Konkordats über Massnahmen gegen Gewalt anlässlich von Sportveranstaltungen</t>
  </si>
  <si>
    <t>Spitalstandortinitiative</t>
  </si>
  <si>
    <t>Projektierungskredit für die Verkehrssanierung Aarwangen - Langenthal Nord</t>
  </si>
  <si>
    <t>Kredit für die Asylsozialhilfe 2016–2019</t>
  </si>
  <si>
    <t>Änderung des Steuergesetzes (Steuergesetzrevision 2019)</t>
  </si>
  <si>
    <t>Kredit für die Unterbringung und Betreuung von unbegleiteten minderjährigen Asylsuchenden 2018-2020</t>
  </si>
  <si>
    <t>Kredit für den Transitplatz in Wileroltigen</t>
  </si>
  <si>
    <t xml:space="preserve">Obl </t>
  </si>
  <si>
    <t xml:space="preserve">Fak </t>
  </si>
  <si>
    <t>Einführung einer Schuldenbremse - Änderung der Kantonsverfassung</t>
  </si>
  <si>
    <t>Optimierung der Förderung von Gemeindezusammenschlüssen - Änderung der Kantonsverfassung</t>
  </si>
  <si>
    <t>Optimierung der Förderung von Gemeindezusammenschlüssen - Änderung des Gemeindegesetzes</t>
  </si>
  <si>
    <t xml:space="preserve">Umsetzung der Strategie für Agglomerationen und regionale Zusammenarbeit - Änderung des Gemeindegesetzes  </t>
  </si>
  <si>
    <t>Volksinitiative "Für einen patientenfreundlichen Medikamentenbezug"</t>
  </si>
  <si>
    <t>Volksbeschluss betreffend S-Bahn-Station Ausserholligen SBB und technische Verbesserungen der Gleisanlagen</t>
  </si>
  <si>
    <t>Volksbeschluss betreffend die Sanierung und Erweiterung der Schweizerischen Ingenieur- und Technikerschule für die Holzwirtschaft in Biel</t>
  </si>
  <si>
    <t>Volksbeschluss betreffend die Gesamtsanierung des Sozialtherapeutischen Zentrums in Kirchlindach</t>
  </si>
  <si>
    <t>Initiative "Für das Stimm- und Wahlrecht für AusländerInnen im Kanton Bern; Volksinitiative</t>
  </si>
  <si>
    <t>Initiative "Für das Stimm- und Wahlrecht für AusländerInnen im Kanton Bern; Stichfrage</t>
  </si>
  <si>
    <t>Gesetz über den Kantonswechsel der Gemeinde Vellerat zum Kanton Jura (Vellerat-Gesetz)</t>
  </si>
  <si>
    <t>Volksbeschluss betreffend den Neubau des Zellenbaus der Anstalten Thorberg in Krauchthal</t>
  </si>
  <si>
    <t>Gesetzesinitiative Arbeitslosen-Initiative "zäme schaffe"</t>
  </si>
  <si>
    <t>Gesetz über die Ruhe an öffentlichen Feiertagen</t>
  </si>
  <si>
    <t>Polizeigesetz</t>
  </si>
  <si>
    <t>Wassernutzungsgesetz; Vorlage des Grossen Rates</t>
  </si>
  <si>
    <t>Wassernutzungsgesetz; Volksvorschlag</t>
  </si>
  <si>
    <t>Wassernutzungsgesetz; Stichfrage</t>
  </si>
  <si>
    <t>Neuorganisation der Spitalversorgung; Vorlage des Grossen Rates</t>
  </si>
  <si>
    <t>Neuorganisation der Spitalversorgung; Volksvorschlag</t>
  </si>
  <si>
    <t>Neuorganisation der Spitalversorgung; Stichfrage</t>
  </si>
  <si>
    <t>Gesetzesinitiative für ein "Vermummungsverbot bei bewilligungspflichtigen Demonstrationen"</t>
  </si>
  <si>
    <t>Volksbeschluss über die Ermächtigung zur Aufnahme von Anleihen</t>
  </si>
  <si>
    <t>Gesetz über die Raddampfer (Volksinitiative zur Erhaltung der letzten Raddampfer)</t>
  </si>
  <si>
    <t>Volksinitiative zur Änderung des "Gesetzes über den Strassenverkehr und Besteuerung der Strassenfahrzeuge vom 4. März 1973" (Motorfahrzeugsteuer-Initiative der Auto-Partei Bern)</t>
  </si>
  <si>
    <t>Volksbeschluss betreffend Vernehmlassung zur Erteilung der unbefristeten Betriebsbewilligung und zur Leistungserhöhung für das Kernkraftwerk Mühleberg</t>
  </si>
  <si>
    <t>Volksbeschluss über die Aufnahme von Anleihen</t>
  </si>
  <si>
    <t>Volksinitiative "für ein Schulmodell 5/4"</t>
  </si>
  <si>
    <t>Volksbeschluss über die Aufnahme von Staatsanleihen</t>
  </si>
  <si>
    <t>Volksinitiative "Gesetz über den Schutz der Aarelandschaft"</t>
  </si>
  <si>
    <t>Volksbeschluss über die Ermächtigung zur Aufnahme von Anleihen für die Erhöhung des Dotationskapitals der Berner Kantonalbank um insgesamt 550 Mio. Franken</t>
  </si>
  <si>
    <t>Volksbeschluss betreffend das Berner Inselspital: Neubau Frauenklinik; Ausführungskredit, Verpflichtungskredit und Anleihensermächtigung</t>
  </si>
  <si>
    <t>Volksbeschluss betreffend das Bezirksverwaltungsgebäude und AC-Laboratorium in Thun; Ausführungskredit, Verpflichtungskredit und Anleihensermächtigung</t>
  </si>
  <si>
    <t>référendum facultatif</t>
  </si>
  <si>
    <t>Initiative populaire</t>
  </si>
  <si>
    <t>Contre-projet du Grand Conseil</t>
  </si>
  <si>
    <t>Projet alternatif</t>
  </si>
  <si>
    <t>Projet populaire</t>
  </si>
  <si>
    <t>Question subsidiaire</t>
  </si>
  <si>
    <t>Projet du Grand Conseil</t>
  </si>
  <si>
    <t xml:space="preserve">Änderung des Kantonalen Energiegesetzes </t>
  </si>
  <si>
    <t>Kredit für den Neubau für die Rechtsmedizin und die klinische Forschung der Universität Bern an der Murtenstrasse 20 – 30 in Bern</t>
  </si>
  <si>
    <t xml:space="preserve">Änderung des Gesetzes betreffend die Handänderungssteuer </t>
  </si>
  <si>
    <t>Staatsverfassung des Kantons Bern; Änderung der Artikel 3 und 4</t>
  </si>
  <si>
    <t>Volksbeschluss betreffend die Verlegung des staatlichen Seminars Bern vom Bühlplatzareal auf die Lerbermatt</t>
  </si>
  <si>
    <t>Volksbegehren "für eine gerechte Verteilung der Grossratsmandate"</t>
  </si>
  <si>
    <t>Volksbeschluss betreffend die Errichtung eines Durchgangsheimes in Bolligen</t>
  </si>
  <si>
    <t>Volksbeschluss betreffend Gebäude für die kantonale Verwaltung an der Reiterstrasse in Bern</t>
  </si>
  <si>
    <t>Volksbeschluss betreffend die Umfahrungen Ranflüh und Bahnhof Zollbrück</t>
  </si>
  <si>
    <t>Gesetz betreffend die Änderung des Gesetzes über die Primarschule und des Gesetzes über die Mittelschulen</t>
  </si>
  <si>
    <t>Initiative der Sozialdemokratischen Partei des Kantons Bern für ein Gesetz über freie See- und Flussufer</t>
  </si>
  <si>
    <t>Volksbeschluss betreffend Erneuerungsbauten des Regionalspitals Thun</t>
  </si>
  <si>
    <t>Volksbeschluss betreffend den Neubau einer Krankenabteilung und eines Wirtschaftstraktes im Alters- und Pflegeheim Kühlewil</t>
  </si>
  <si>
    <t>Gesetzesinitiative "Uni für alle; Initiative für demokratische Hochschulbildung"</t>
  </si>
  <si>
    <t>Gesetzesinitiative "Schulreform: Fördern statt auslesen!"</t>
  </si>
  <si>
    <t>Volksbeschluss betreffend den Neubau eines Krankenheims Asyl Gottesgnad in Steffisburg</t>
  </si>
  <si>
    <t>Gesetzesinitiative "Für eine freie Schulwahl"</t>
  </si>
  <si>
    <t>Volksbeschluss betreffend die Erweiterung der Ingenieurschule Burgdorf</t>
  </si>
  <si>
    <t>Volksbeschluss betreffend den Neubau des Krankenheims Bethlehemacker in Bern</t>
  </si>
  <si>
    <t>Volksbeschluss betreffend die Sanierung des Altbaus des Alters- und Pflegeheims Kühlewil</t>
  </si>
  <si>
    <t>Wahlkreisreform 2010 - Änderung der Kantonsverfassung</t>
  </si>
  <si>
    <t>Wahlkreisreform 2010 - Änderung des Gesetzes über die politischen Rechte</t>
  </si>
  <si>
    <t>Umsetzung der Strategie für Agglomerationen und regionale Zusammenarbeit - Änderung der Kantonsverfassung</t>
  </si>
  <si>
    <t>Stimmrechtsalter 16 - Änderung der Kantonsverfassung</t>
  </si>
  <si>
    <t>Justizreform - Änderung der Kantonsverfassung</t>
  </si>
  <si>
    <t>Reform der dezentralen kantonalen Verwaltung - Änderung der Kantonsverfassung</t>
  </si>
  <si>
    <t xml:space="preserve">Änderung des Gesetzes über die Anstellung der Lehrkräfte </t>
  </si>
  <si>
    <t xml:space="preserve">Änderung des Gesetzes über die Erteilung des Kantons- und Gemeindebürgerrechts </t>
  </si>
  <si>
    <t>Volksbeschluss für die Fortsetzung der Zusammenarbeit zwischen dem Staat und der Bernischen Datenverarbeitung AG (BEDAG)</t>
  </si>
  <si>
    <t>Volksbeschluss betreffend den Neu- und Umbau des Bezirkspitals Münsingen</t>
  </si>
  <si>
    <t>Volksbeschluss betreffend die bauliche Erneuerung des Tiefenauspitals Bern</t>
  </si>
  <si>
    <t>Volksbeschluss über die Vorbereitungsarbeiten für eine neue Strasse zwischen Wimmis und Oey</t>
  </si>
  <si>
    <t>Erteilung Kantonsbürgerrecht - Änderung der Kantonsverfassung</t>
  </si>
  <si>
    <t>A (VV)</t>
  </si>
  <si>
    <t>A (HV)</t>
  </si>
  <si>
    <t>Wohnbauinitiative der Sozialdemokratischen Partei des Kantons Bern</t>
  </si>
  <si>
    <t>Volksbeschluss betreffend den Neu- und Umbau des Bezirkspitals Huttwil</t>
  </si>
  <si>
    <t>Volksbeschluss betreffend den Neu- und Umbau des Bezirkspitals Grosshöchstetten</t>
  </si>
  <si>
    <t>Volksbeschluss betreffend den Neubau des Bezirksspitals Schwarzenburg</t>
  </si>
  <si>
    <t>Volksbeschluss betreffend Gesamtrenovation des Lory-Spitals</t>
  </si>
  <si>
    <t>Volksbeschluss betreffend den Neubau des Berufsschulzentrums der Region Oberland-Ost in Interlaken</t>
  </si>
  <si>
    <t>Angenommen</t>
  </si>
  <si>
    <t>Verworfen</t>
  </si>
  <si>
    <t>Accepté</t>
  </si>
  <si>
    <t>Rejeté</t>
  </si>
  <si>
    <t>Volksbeschluss betreffend den Neu- und Umbau des Bezirkspitals Frutigen</t>
  </si>
  <si>
    <t>Gesundheitsgesetz</t>
  </si>
  <si>
    <t>Staatsverfassung des Kantons Bern; Änderung der Artikel 7, 8 und 9</t>
  </si>
  <si>
    <t>Baugesetz</t>
  </si>
  <si>
    <t>Volksbeschluss betreffend den Neubau des Asyls "Mon Repos", La Neuveville</t>
  </si>
  <si>
    <t xml:space="preserve">Einführung einer Defizitbremse und einer Steuererhöhungsbremse </t>
  </si>
  <si>
    <t xml:space="preserve">HV </t>
  </si>
  <si>
    <t xml:space="preserve">EA  </t>
  </si>
  <si>
    <t>Gesetz über die politischen Rechte (Abschaffung der mehrparteiigen Listenverbindungen)</t>
  </si>
  <si>
    <t>Volksbeschluss betreffend Pathologisches Institut und Medizinische Fakultät der Universität Bern, Neubau Murtentor</t>
  </si>
  <si>
    <t>Volksbeschluss betreffend den Kredit für die Erneuerung des Zentralbereiches der Psychiatrischen Klinik Münsingen</t>
  </si>
  <si>
    <t>Volksbeschluss betreffend Entlastungsstrasse Wiedlisbach</t>
  </si>
  <si>
    <t>Volksbeschluss betreffend Neubau des Krankenheims Asyl "Gottesgnad" in Langnau</t>
  </si>
  <si>
    <t>Volksbeschluss betreffend den Umbau des ehemaligen Säuglingsspitals Elfenau, Bern, in ein Chronischkrankenheim</t>
  </si>
  <si>
    <t>Volksbeschluss betreffend den Ausbau der Ingenieurschule Saint-Imier</t>
  </si>
  <si>
    <t>Volksbeschluss betreffend den Ausbau des Tobler-Areals zugunsten der Universität Bern</t>
  </si>
  <si>
    <t>Gesetz über die Abfälle (Abfallgesetz)</t>
  </si>
  <si>
    <t>"Aekenmatter Initiative"</t>
  </si>
  <si>
    <t>Volksbeschluss betreffend Kantonsbeitrag für den Ausbau der BLS auf Doppelspur</t>
  </si>
  <si>
    <t>Volksbeschluss betreffend die bauliche Gesamtsanierung der Bernischen Höhenklinik Bellevue in Montana</t>
  </si>
  <si>
    <t>Volksbeschluss über die Verlegung der französischsprachigen Schule in Bern in eine neue Schulanlage</t>
  </si>
  <si>
    <t>Volksbeschluss betreffend den Neubau des Bezirksspitals Belp</t>
  </si>
  <si>
    <t>Initiative "gegen die Wählbarkeit von Regierungsräten in die Bundesversammlung"</t>
  </si>
  <si>
    <t>Initiative "für den Ausbau der Volksrechte"</t>
  </si>
  <si>
    <t>Volksbeschluss betreffend den Neu- und Umbau des Bezirkspitals Saint-Imier</t>
  </si>
  <si>
    <t>Steuergesetz 2001; Hauptvorlage des Grossen Rates</t>
  </si>
  <si>
    <t>Steuergesetz 2001; Eventualantrag des Grossen Rates</t>
  </si>
  <si>
    <t>Steuergesetz 2001; Stichfrage</t>
  </si>
  <si>
    <t>Wassernutzungsgesetz (Änderung); Vorlage des Grossen Rates</t>
  </si>
  <si>
    <t>Wassernutzungsgesetz  (Änderung); Volksvorschlag</t>
  </si>
  <si>
    <t>Wassernutzungsgesetz  (Änderung); Stichfrage</t>
  </si>
  <si>
    <t>Spitalversorgungsgesetz; Vorlage des Grossen Rates</t>
  </si>
  <si>
    <t>Spitalversorgungsgesetz; Volksvorschlag</t>
  </si>
  <si>
    <t>Spitalversorgungsgesetz; Stichfrage</t>
  </si>
  <si>
    <t>Änderung des Steuergesetzes; Vorlage des Grossen Rates</t>
  </si>
  <si>
    <t>Änderung des Steuergesetzes; Volksvorschlag</t>
  </si>
  <si>
    <t>Änderung des Steuergesetzes; Stichfrage</t>
  </si>
  <si>
    <t>Gesetz über die Besteuerung der Strassenfahrzeuge; Volksvorschlag</t>
  </si>
  <si>
    <t>Gesetz über die Besteuerung der Strassenfahrzeuge; Stichfrage</t>
  </si>
  <si>
    <t>Kantonales Energiegesetz; Vorlage des Grossen Rates</t>
  </si>
  <si>
    <t>Kantonales Energiegesetz; Volksvorschlag</t>
  </si>
  <si>
    <t>Kantonales Energiegesetz; Stichfrage</t>
  </si>
  <si>
    <t>Volksinitiative "Faire Steuern - Für Familien"; Gegenvorschlag des Grossen Rates</t>
  </si>
  <si>
    <t>Volksinitiative "Faire Steuern - Für Familien"; Stichfrage</t>
  </si>
  <si>
    <t>Gesetz über die Besteuerung der Strassenfahrzeuge (Teilrevision); Vorlage des Grossen Rates</t>
  </si>
  <si>
    <t>"Bern erneuerbar"; Volksinitiative</t>
  </si>
  <si>
    <t>"Bern erneuerbar"; Gegenvorschlag des Grossen Rates</t>
  </si>
  <si>
    <t>"Bern erneuerbar"; Stichfrage</t>
  </si>
  <si>
    <t>Gesetz über die kantonalen Pensionskassen; Hauptvorlage des Grossen Rates</t>
  </si>
  <si>
    <t>Gesetz über die kantonalen Pensionskassen; Eventualantrag des Grossen Rates</t>
  </si>
  <si>
    <t>Gesetz über die kantonalen Pensionskassen; Stichfrage</t>
  </si>
  <si>
    <t>Änderung des Gesetzes betreffend die Einführung der Bundesgesetze über die Kranken-, die Unfall- und die Militärversicherung (Krankenkassen-Prämienverbilligung); Hauptvorlage des Grossen Rates</t>
  </si>
  <si>
    <t>Änderung des Gesetzes betreffend die Einführung der Bundesgesetze über die Kranken-, die Unfall- und die Militärversicherung (Krankenkassen-Prämienverbilligung); Eventualantrag des Grossen Rates</t>
  </si>
  <si>
    <t>Änderung des Gesetzes betreffend die Einführung der Bundesgesetze über die Kranken-, die Unfall- und die Militärversicherung (Krankenkassen-Prämienverbilligung); Stichfrage</t>
  </si>
  <si>
    <t>Änderung des Gesetzes über die öffentliche Sozialhilfe; Vorlage des Grossen Rates</t>
  </si>
  <si>
    <t>Änderung des Gesetzes über die öffentliche Sozialhilfe; Volksvorschlag</t>
  </si>
  <si>
    <t>Änderung des Gesetzes über die öffentliche Sozialhilfe; Stichfrage</t>
  </si>
  <si>
    <t>Änderung des Gesetzes über Handel und Gewerbe; Vorlage des Grossen Rates</t>
  </si>
  <si>
    <t xml:space="preserve">Änderung des Gesetzes über Handel und Gewerbe; Eventualantrag </t>
  </si>
  <si>
    <t>Änderung des Gesetzes über Handel und Gewerbe; Stichfrage</t>
  </si>
  <si>
    <t>Gesetz über die Aktiengesellschaft Berner Kantonalbank</t>
  </si>
  <si>
    <t>Investitionsbeitrag aus dem Sportfonds an das Schweizerische und Regionale Schwimmzentrum Bern</t>
  </si>
  <si>
    <t>OF</t>
  </si>
  <si>
    <t>Einsetzung eines Verfassungsrates</t>
  </si>
  <si>
    <t>Volksbeschluss betreffend die Einleitung der Totalrevision der Staatsverfassung</t>
  </si>
  <si>
    <t>Volksbeschluss betreffend den Neubau des Behandlungstraktes sowie Anpassungen im Altbau des Regionalspitals Biel</t>
  </si>
  <si>
    <t>réferendum obligatoire financier</t>
  </si>
  <si>
    <t>Verfassung des Kantons Bern; Totalrevision</t>
  </si>
  <si>
    <t>Gesetz über die politischen Rechte (Änderung; Wahlkreisverbände Oberland-West und Seeland)</t>
  </si>
  <si>
    <t>Volksbeschluss betreffend Staatsbeitrag an die Erweiterung der Gewerblich-industriellen Berufsschule: Projekt CAMPUS II</t>
  </si>
  <si>
    <t>Volksbeschluss betreffend die bauliche Gesamtsanierung des Bezirksspitals Riggisberg</t>
  </si>
  <si>
    <t>Volksbeschluss betreffend den Projektierungskredit für den Neubau des Kantonalen Frauenspitals auf dem Areal der alten Kinderklinik</t>
  </si>
  <si>
    <t>Volksbeschluss über den Ausbau der Informatik an der Universität Bern</t>
  </si>
  <si>
    <t>Volksbeschluss betreffend die Sanierung und Erweiterung der Zahnmedizinischen Kliniken der Universität Bern</t>
  </si>
  <si>
    <t>Volksbeschluss betreffend die Errichtung eines Schul- und Bürohauses an der Murtenstrasse für das Inselspital Bern</t>
  </si>
  <si>
    <t>Gesetz über die Förderung der Erwachsenenbildung</t>
  </si>
  <si>
    <t>Gesetz über Voraussetzungen und Wirkungen der öffentlich-rechtlichen Anerkennung von Religionsgemeinschaften</t>
  </si>
  <si>
    <t>Projet principal du Grand Conseil</t>
  </si>
  <si>
    <t>Volksinitiative "für gerechte Steuern"</t>
  </si>
  <si>
    <t>Volksinitiative "Gesetz für einen umweltfreundlichen Verkehr"</t>
  </si>
  <si>
    <t>Volksinitiative "für eine kooperative Oberstufe"</t>
  </si>
  <si>
    <t>Volksbeschluss betreffend den Ausbau der Ingenieurschule Burgdorf</t>
  </si>
  <si>
    <t>Volksinitiative "für Verhältniswahlen in den Regierungsrat"</t>
  </si>
  <si>
    <t>Volksinitiative "100'000 Franken sind genug"</t>
  </si>
  <si>
    <t>Einführungesetz zum Bundesgesetz über den Erwerb von Grundstücken durch Personen im Ausland</t>
  </si>
  <si>
    <t>Volksbeschluss über den Neubau einer Poliklinik im Areal des Inselspitals Bern</t>
  </si>
  <si>
    <t>Volksbeschluss über Sanierung und Ausbau der Landwirtschaftlichen Schule Rütti in Zollikofen</t>
  </si>
  <si>
    <t>Volksbeschluss betreffend Ortsumfahrung Grellingen</t>
  </si>
  <si>
    <t>Volksbeschluss betreffend Kantonsbeitrag für eine Rollmaterialbeschaffung zugunsten des Regionalverkehrs Bern-Solothurn (RBS)</t>
  </si>
  <si>
    <t>Volksinitiative "7 statt 9 Regierungsräte"</t>
  </si>
  <si>
    <t>Volksbeschluss über die Aufnahme von Anleihen zur Finanzierung staatlicher Investitionen</t>
  </si>
  <si>
    <t>Volksinitiative "Gesetz über den Einsatz von Beschneiungsanlagen" (Schneekanoneninitiative)</t>
  </si>
  <si>
    <t>Initiative "Für das Stimm- und Wahlrecht für AusländerInnen im Kanton Bern; Gegenvorschlag Grosser Rat</t>
  </si>
  <si>
    <t>Volksinitiative "Mühleberg vom Netz"</t>
  </si>
  <si>
    <t>Volksinitiative "Keine Einbürgerung von Verbrechern und Sozialhilfeempfängern!"</t>
  </si>
  <si>
    <t>Einführung des Schulmodells 6/3 - Änderung des Gesetzes über die Primarschule und des Gesetzes über die Mittelschulen</t>
  </si>
  <si>
    <t>Staatsverfassung des Kantons Bern - Änderung von Art. 100 Abs. 1 (Einführung der Variantenabstimmung bei Abstimmung über die Totalrevision)</t>
  </si>
  <si>
    <t>Gesetz über die direkten Staats- und Gemeindesteuern - Änderung; Vorlage des Grossen Rates</t>
  </si>
  <si>
    <t>Gesetz über die Universität - Änderung: Zulassungsbeschränkungen beim Medizinstudium</t>
  </si>
  <si>
    <t>Gesetz über die direkten Staats- und Gemeindesteuern - Änderung; Volksvorschlag</t>
  </si>
  <si>
    <t>Gesetz über die direkten Staats- und Gemeindesteuern - Änderung; Stichfrage</t>
  </si>
  <si>
    <t>Verfassung des Kantons Bern - Änderung: Grosser Rat mit 160 Mitgliedern und Wahlreform</t>
  </si>
  <si>
    <t>Gesetz über die politischen Rechte - Änderung: Wahlkreisreform</t>
  </si>
  <si>
    <t>Olympische Winterspiele "Berne 2010" - Rahmenkredite für Investitionsbeiträge an Eissportanlagen</t>
  </si>
  <si>
    <t>Olympische Winterspiele "Berne 2010" - Rahmenkredite für Mitfinanzierung der Durchführung</t>
  </si>
  <si>
    <t>Erschliessung Flughafen Bern-Belp - Verpflichtungskredit</t>
  </si>
  <si>
    <t xml:space="preserve">Tram Bern West -  Investitionsbeitrag </t>
  </si>
  <si>
    <t>Personalgesetz - Änderung; Vorlage des Grossen Rates</t>
  </si>
  <si>
    <t>Personalgesetz - Änderung; Volksvorschlag</t>
  </si>
  <si>
    <t>Personalgesetz - Änderung; Stichfrage</t>
  </si>
  <si>
    <t>Eine einzige uniformierte Polizei im Kanton Bern; Police Bern - Änderung des Polizeigesetzes</t>
  </si>
  <si>
    <t>Tram Bern West - Erweiterung des Tramnetzes - Kantonsbeitrag</t>
  </si>
  <si>
    <t>Volksinitiative "Für demokratische Mitsprache – Lehrpläne vors Volk!"</t>
  </si>
  <si>
    <t>Gesetz über die Besteuerung der Strassenfahrzeuge - Teilrevision; Vorlage des Grossen Rates</t>
  </si>
  <si>
    <t>Gesetz über die Besteuerung der Strassenfahrzeuge - Teilrevision; Volksvorschlag</t>
  </si>
  <si>
    <t>Gesetz über die Besteuerung der Strassenfahrzeuge - Teilrevision; Stichfrage</t>
  </si>
  <si>
    <t>Gesetz über den Strassenverkehr und die Besteuerung der Strassenfahrzeuge</t>
  </si>
  <si>
    <t>Initiative betreffend die Abänderung der Artikel 35 Absatz 3 und 46 Absatz 1 des Gesetzes vom 29. Oktober 1944 über die direkten Staats- und Gemeindesteuern</t>
  </si>
  <si>
    <t>Gemeindegesetz</t>
  </si>
  <si>
    <t>Gesetz über das Forstwesen</t>
  </si>
  <si>
    <t>Gesetz über die Lehrerbesoldungen</t>
  </si>
  <si>
    <t>Gesetz über die Organisation des Kirchenwesens</t>
  </si>
  <si>
    <t>Gesetz über Spitäler und Schulen für Spitalberufe (Spitalgesetz)</t>
  </si>
  <si>
    <t>Volksbeschluss betreffend Neu- und Umbauten der kantonalen Gartenbauschule Oeschberg in Koppingen</t>
  </si>
  <si>
    <t>Volksbeschluss betreffend die Gesamtsanierung und Erweiterung der Ingenieurschule Biel, Hauptgebäude Quellgasse 21</t>
  </si>
  <si>
    <t>Arrêté populaire concernant les travaux de construction et de transformation effectués à l'Ecole cantonale d'horticulture d'Oeschberg à Koppingen</t>
  </si>
  <si>
    <t>Volksbeschluss betreffend die Erneuerung des Amthauses Bern</t>
  </si>
  <si>
    <t>Verfassungsgrundlage für den Kanton Bern in seinen neuen Grenzen</t>
  </si>
  <si>
    <t>Volksbegehren für eine gerechtere Besteuerung und den Abbau von Steueroasen</t>
  </si>
  <si>
    <t>Volksbeschluss über die Beteiligung des Kantons Bern an der Erhöhung des Grundkapitals der Bernischen Kraftwerke AG (BKW)</t>
  </si>
  <si>
    <t>Arrêté populaire concernant la rénovation globale des bâtiments pénitentiaires "Lindenhof" à Witzwil; nouvelle conception</t>
  </si>
  <si>
    <t>Initiative populaire pour de petites classes</t>
  </si>
  <si>
    <t>Arrêté populaire concernant la subvention pour les frais de construction et d'installations allouée à la Société coopérative pour l'hospice Dettenbühl de la Haute-Argovie à Wiedlisbach</t>
  </si>
  <si>
    <t>Arrêté populaire concernant la rénovation de la Préfecture de Berne</t>
  </si>
  <si>
    <t>Arrêté populaire concernant l'émission d'emprunts</t>
  </si>
  <si>
    <t>Initiative populaire pour une imposition plus équitable et une lutte contre les "paradis du contribuable"</t>
  </si>
  <si>
    <t>Arrêté populaire concernant la participation du canton de Berne à l'augmentation du capital social des Forces motrices bernoises SA (FMB)</t>
  </si>
  <si>
    <t>Loi sur l'organisation des cultes</t>
  </si>
  <si>
    <t xml:space="preserve">Loi sur les traitements des membres du corps enseignant </t>
  </si>
  <si>
    <t>Loi sur les forêts</t>
  </si>
  <si>
    <t>Loi sur les communes</t>
  </si>
  <si>
    <t>Initiative tendent à la modification des articles 35, troisième alinéa, et 46, premier alinéa, de la loi du 29 octobre 1944 sur les impôts directs de l'Etat et des communes</t>
  </si>
  <si>
    <t>Loi sur la circulation routière et l'imposition des véhicules routiers</t>
  </si>
  <si>
    <t>Loi sur le régime applicable aux mineurs délinquants et la modification de la loi du 31 janvier 1909 sur l'organisation judiciaire</t>
  </si>
  <si>
    <t>Arrêté populaire concernant la construction d'une Ecole normale de langue allemande et d'une Ecole normale de langue française sur le terrain des "Tilleuls" à Bienne</t>
  </si>
  <si>
    <t>Loi portant modification du Code de procédure civile du canton de Berne du 7 julliet 1918 et de la loi du 31 janvier 1909 sur l'organisation judiciaire</t>
  </si>
  <si>
    <t>Loi portant modification de la loi du 22 octobre 1961 sur la justice administrative</t>
  </si>
  <si>
    <t>Arrêté populaire concernant la construction de la nouvelle Clinique pédiatrique universitaire de l'Hôpital de l'Ile</t>
  </si>
  <si>
    <t>Arrêté populaire concernant la construction de l'Ecole d'agriculture du Seeland à Anet</t>
  </si>
  <si>
    <t>Arrêté populaire concernant la construction d'un centre d'instruction de protection civile à Kappelen près Lyss</t>
  </si>
  <si>
    <t xml:space="preserve">Loi sur les constructions </t>
  </si>
  <si>
    <t>Gesetz betreffend die Einführung des Bundesgesetzes über Ordnungsbussen im Strassenverkehr vom 24. Juni 1970 und die Erhebung von anderen Ordnungsbussen</t>
  </si>
  <si>
    <t>Gesetz betreffend die Abänderung des Gesetzes vom 22. Oktober 1961 über die Verwaltungsrechtspflege</t>
  </si>
  <si>
    <t xml:space="preserve">Gesetz über die Gebäudeversicherung </t>
  </si>
  <si>
    <t>Gesetz über die landwirtschaftliche Berufsschule</t>
  </si>
  <si>
    <t>Volksbeschluss betreffend die Landwirtschaftliche Schule Seeland in Ins</t>
  </si>
  <si>
    <t>Volksbeschluss betreffend die Erstellung eines Zivilschutz-Ausbildungszentrums in Kappelen bei Lyss</t>
  </si>
  <si>
    <t>Gesetz über Grundsätze des verwaltungsinternen Verfahrens sowie die Delegation von Verwaltungsbefugnissen des Regierungsrates</t>
  </si>
  <si>
    <t>Volksbeschluss über die Bereitstellung finanzieller Mittel für Massnahmen zur Verbesserung der Wohnverhältnisse in Berggebieten</t>
  </si>
  <si>
    <t>Gesetz betreffend die Handänderungs- und Pfandrechtsabgaben</t>
  </si>
  <si>
    <t>Volksbeschluss betreffend die Erweiterung der Kinderpychiatrischen Station "Neuhaus" des Kantons Bern (Ittigen)</t>
  </si>
  <si>
    <t>Volksbeschluss betreffend den Umbau der Verwaltungsgebäude Junkerngasse 63 und Münstergasse 1-3 in Bern</t>
  </si>
  <si>
    <t>Volksbeschluss betreffend die Gesamterneuerung der Psychiatrischen Universitätsklinik Bern</t>
  </si>
  <si>
    <t>Änderung der Kantonsverfassung (Klimaschutzartikel)</t>
  </si>
  <si>
    <t>Änderung des Gesetzes über die Besteuerung der Strassenfahrzeuge</t>
  </si>
  <si>
    <t>Änderung der Kantonsverfassung (Volksvorschläge vor grossrätlichen Eventualanträgen)</t>
  </si>
  <si>
    <t>A 3.1.3179</t>
  </si>
  <si>
    <t>Zusatz zur Staatsverfassung des Kantons Bern hinsichtlich des jurassischen Landesteiles</t>
  </si>
  <si>
    <t>A 3.1.3180</t>
  </si>
  <si>
    <t>Gesetz vom 30. Januar 1921 über die Volksabstimmungen und Wahlen (Abänderung und Ergänzung)</t>
  </si>
  <si>
    <t>A 3.1.3181</t>
  </si>
  <si>
    <t>Gegenvorschlag des Grossen Rates zur Ferieninitiative der jurassischen sozialistischen Partei (Ergänzung des Gesetzes vom 28. Mai 1911 betreffend die Einführung des Schweiz. Zivilgesetzbuches)</t>
  </si>
  <si>
    <t>Volksbeschluss betreffend Ausbau des Instituts für Exakte Wissenschaften der Universität Bern</t>
  </si>
  <si>
    <t>Staatsverfassung des Kantons Bern / Finanzreferendum (Änderung und Ergänzung)</t>
  </si>
  <si>
    <t>A 3.1.3182</t>
  </si>
  <si>
    <t>Staatsverfassung des Kantons Bern / Finanzkompetenzen (Änderung)</t>
  </si>
  <si>
    <t>Volksbeschluss betreffend den Neubau des Mehrzweckgebäudes an der Gesellschaftsstrasse 4 und 6 der Phil.-historischen Fakultät der Universität Bern</t>
  </si>
  <si>
    <t>A 3.1.3183</t>
  </si>
  <si>
    <t>Gesetz über das Gastwirtschaftsgewerbe und den Handel mit geistigen Getränken (Abänderung und Ergänzung)</t>
  </si>
  <si>
    <t>Volksbeschluss über die befristete Weiterführung der Massnahmen zur Förderung des Wohnungsbaues</t>
  </si>
  <si>
    <t>A 3.1.3184</t>
  </si>
  <si>
    <t>A 3.1.3185</t>
  </si>
  <si>
    <t>Gesetz vom 8. Dezember 1963 über die Kantonalbank von Bern (Abänderung)</t>
  </si>
  <si>
    <t>Gesetz vom 3. Dezember 1950 / 6. Dezember 1964 über die Nutzung des Wassers (WNG) (Abänderung bzw. Ergänzung)</t>
  </si>
  <si>
    <t>Volksbeschluss betreffend den Kredit für den Neubau der Universitäts-Kinderklinik des Inselspitals</t>
  </si>
  <si>
    <t>A 3.1.3186</t>
  </si>
  <si>
    <t>Gesetz über die Arbeitsvermittlung und die Arbeitslosenversicherung vom 5. Oktober 1952 (Abänderung)</t>
  </si>
  <si>
    <t>Gesetz betreffend die Abänderung der Zivilprozessordnung für den Kanton Bern vom 7. Juli 1918 (Zuständigkeit und Verfahren bezüglich der obligationenrechtlichen Kündigungsbeschränkung im Mietrecht)</t>
  </si>
  <si>
    <t>Staatsverfassung des Kantons Bern; Einführung des Frauenstimm- und -wahlrechtes in kantonalen Angelegenheiten (Abänderung von Art. 3 und 13)</t>
  </si>
  <si>
    <t>A 3.1.3187</t>
  </si>
  <si>
    <t>Gesetz über die Förderung der Wirtschaft</t>
  </si>
  <si>
    <t>Gesetz über das Gemeindewesen (Abänderung)</t>
  </si>
  <si>
    <t>Gesetz über die Ermässigung der Einkommenssteuern des Staates und der Gemeinden</t>
  </si>
  <si>
    <t>Staatsverfassung des Kantons Bern; fakultatives Gesetzesreferendum (Abänderung von Art. 6 Ziff. 2 und Ergänzung durch Art. 6)</t>
  </si>
  <si>
    <t>A 3.1.3188</t>
  </si>
  <si>
    <t>Gesetz über die Abänderung des Gesetzes vom 7. Juli 1918 betreffend die Zivilprozessordnung für den Kanton Bern und des Gesetzes vom 31. Januar 1909 über die Organisation der Gerichtsbehörden</t>
  </si>
  <si>
    <t>Staatsverfassung des Kantons Bern; Aufhebung von Artikel 61 Absatz 2 (Geschworenengerichte)</t>
  </si>
  <si>
    <t>A 3.1.3189</t>
  </si>
  <si>
    <t>Staatsverfassung des Kantons Bern; Aufhebung von Artikel 10 Absatz 2 und Ergänzung von Artikel 61bis (Jugendgerichte)</t>
  </si>
  <si>
    <t>Volksbeschluss betreffend die Erstellung von Bauten für ein deutschsprachiges und ein französischsprachiges Seminar auf dem Areal "Linde" in Biel</t>
  </si>
  <si>
    <t>Gesetze über die Primarschule und über die Mittelschulen (Abänderung)</t>
  </si>
  <si>
    <t>Gesetz über die Jugendrechtspflege und betreffend die Abänderung des Gesetzes vom 31. Januar 1909 über die Organisation der Gerichtsbehörden</t>
  </si>
  <si>
    <t>A 3.1.3190</t>
  </si>
  <si>
    <t>A 3.1.3191</t>
  </si>
  <si>
    <t>A 3.1.3192</t>
  </si>
  <si>
    <t>Staatsverfassung des Kantons Bern Änderung von Art. 20 Abs. 1</t>
  </si>
  <si>
    <t>A 3.1.3193</t>
  </si>
  <si>
    <t>A 3.1.3194</t>
  </si>
  <si>
    <t>Volksbeschluss betreffend den Kredit für den Neubau der Schulanlage "Lerbermatt" für Gymnasium, Seminar und angegliederte Schultypen in der Gemeinde Köniz</t>
  </si>
  <si>
    <t>A 3.1.3195</t>
  </si>
  <si>
    <t>A 3.1.3196</t>
  </si>
  <si>
    <t>A 3.1.3197</t>
  </si>
  <si>
    <t>Einführung der Volkswahl der Ständeräte (Ergänzung durch einen Artikel 8bis und Abänderung von Artikel 26 Ziffer 13 der Staatsverfassung)</t>
  </si>
  <si>
    <t>A 3.1.3198</t>
  </si>
  <si>
    <t>Staatsverfassung des Kantons Bern in seinen neuen Grenzen (Änderung und Ergänzung der Staatsverfassung)</t>
  </si>
  <si>
    <t>A 3.1.3199</t>
  </si>
  <si>
    <t>A 3.1.3200</t>
  </si>
  <si>
    <t>Volksbeschluss über Bau- und Einrichtungsbeitrag an die Genossenschaft Oberaargauisches Verpflegungsheim Dettenbühl in Wiedlisbach</t>
  </si>
  <si>
    <t>Volksbegehren für kleine Schulklassen</t>
  </si>
  <si>
    <t>A 3.1.3201</t>
  </si>
  <si>
    <t>Volksbegehren betreffend die Revision des Gesetzes vom 22. Oktober 1961 über die Verwaltungsrechtspflege (Einführung der Institution eines kantonalen Ombudsmannes)</t>
  </si>
  <si>
    <t>A 3.1.3202</t>
  </si>
  <si>
    <t>Gegenvorschlag des Grossen Rates Verfassungsgrundlage für den Erlass eines Ombudsmann-Gesetzes</t>
  </si>
  <si>
    <t>Volksbegehren betreffend die Revision des Gesetzes vom 5. März 1961 über Kinderzulagen für Arbeitnehmer (Initiative für verbesserte Kinderzulagen und die Einführung von Ausbildungszulagen)</t>
  </si>
  <si>
    <t>A 3.1.3203</t>
  </si>
  <si>
    <t>Staatsverfassung des Kantons Bern; Änderung von Artikel 84</t>
  </si>
  <si>
    <t>A 3.1.3204</t>
  </si>
  <si>
    <t>Volksbeschluss betreffend die Gesamtsanierung der Anstaltsgebäude in Witzwil "Lindenhof" gemäss Neukonzeption</t>
  </si>
  <si>
    <t>Volksbeschluss betreffend den Neubau eines Untersuchungs- und Behandlungstraktes und die Sanierung der bestehenden Bettenhäuser I und II des Bezirksspitals Langnau</t>
  </si>
  <si>
    <t>A 01.4.45</t>
  </si>
  <si>
    <t>RRB 1151/1980</t>
  </si>
  <si>
    <t>Gesetz über die Primarschule (Änderung)</t>
  </si>
  <si>
    <t>A 01.4.46</t>
  </si>
  <si>
    <t>RRB 2251/1980</t>
  </si>
  <si>
    <t>Gesetz über die Mittelschulen (Änderung)</t>
  </si>
  <si>
    <t>Ausführungsgesetz zur Landesring-Steuerinitiative; Gesetz über die direkten Staats- und Gemeindesteuern sowie Gesetz über den Finanzausgleich und die Abänderung von Beitrags- und Abgabevorschriften (Änderung)</t>
  </si>
  <si>
    <t>Staatsverfassung des Kantons Bern Änderung der Artikel 3 und 4</t>
  </si>
  <si>
    <t>A 01.4.49</t>
  </si>
  <si>
    <t>RRB 3623/1980</t>
  </si>
  <si>
    <t>A 01.4.50</t>
  </si>
  <si>
    <t>RRB 4475/1980</t>
  </si>
  <si>
    <t>FF</t>
  </si>
  <si>
    <t>A 01.4.53</t>
  </si>
  <si>
    <t>RRB 1341/1981</t>
  </si>
  <si>
    <t>Verfassungsinitiative für die Mitsprache des Volkes beim Bau von Atomanlagen (Berner Atomschutzinitiative)</t>
  </si>
  <si>
    <t>A 01.4.54</t>
  </si>
  <si>
    <t>RRB 2095/1981</t>
  </si>
  <si>
    <t>Gesetz über die politischen Rechte (Änderung)</t>
  </si>
  <si>
    <t>A 01.4.56</t>
  </si>
  <si>
    <t>RRB 3316/1981</t>
  </si>
  <si>
    <t>A 01.4.61</t>
  </si>
  <si>
    <t>RRB 1991/1982</t>
  </si>
  <si>
    <t>Gegenvorschlag des Grossen Rates betreffend die Änderung des Baugesetzes</t>
  </si>
  <si>
    <t>A 01.4.63</t>
  </si>
  <si>
    <t>RRB 3207/1982</t>
  </si>
  <si>
    <t>Gesetz über die Universität (Änderung)</t>
  </si>
  <si>
    <t>A 01.4.65</t>
  </si>
  <si>
    <t>RRB 4001/1982</t>
  </si>
  <si>
    <t>Volksbeschluss betreffend den Neubau eines Bezirksspitals in Oberdiessbach</t>
  </si>
  <si>
    <t>A 01.4.68</t>
  </si>
  <si>
    <t>RRB 900/1983</t>
  </si>
  <si>
    <t>A 01.4.70</t>
  </si>
  <si>
    <t>RRB 2282/1983</t>
  </si>
  <si>
    <t>Volksbeschluss betreffend die bauliche Gesamtsanierung des Seeländischen Pflegeheims Biel-Mett</t>
  </si>
  <si>
    <t>Volksbeschluss betreffend die bauliche Gesamtsanierung des Oberländischen Pflege- und Altersheimes in Utzigen</t>
  </si>
  <si>
    <t>Gemeindegesetz und Gesetz über die Organisation des Kirchenwesens (Änderungen)</t>
  </si>
  <si>
    <t>A 01.4.74</t>
  </si>
  <si>
    <t>RRB 4578/1983</t>
  </si>
  <si>
    <t>Gesetz über die konzessionierten Transportunternehmen (Änderung)</t>
  </si>
  <si>
    <t xml:space="preserve">Volksbeschluss betreffend die Sanierung des Flughafens Bern-Belp </t>
  </si>
  <si>
    <t>Volksbeschluss betreffend Vernehmlassung zur Erweiterung des Zwischenlagers für radioaktive Abfälle im Kernkraftwerk Mühleberg</t>
  </si>
  <si>
    <t>Volksbeschluss betreffend Sammelstelle für Sonderabfälle der SOVAG in Brügg; Verpflichtungskredit</t>
  </si>
  <si>
    <t>A 01.4.77</t>
  </si>
  <si>
    <t>RRB 959/1984</t>
  </si>
  <si>
    <t>A 01.4.79</t>
  </si>
  <si>
    <t>RRB 2115/1984</t>
  </si>
  <si>
    <t>Gesetz über die Vorführung von Filmen (Änderung)</t>
  </si>
  <si>
    <t>A 01.4.81</t>
  </si>
  <si>
    <t>RRB 3636/1984</t>
  </si>
  <si>
    <t>Gesetz über die direkten Staats- und Gemeindesteuern (Änderung)</t>
  </si>
  <si>
    <t>Volksbeschluss betreffend Ausbau und Gebäuderenovation der Justizdirektion des Kantons Bern (Münstergasse 2 / Kramgasse 1)</t>
  </si>
  <si>
    <t>A 01.4.83</t>
  </si>
  <si>
    <t>RRB 4653/1984</t>
  </si>
  <si>
    <t>Volksbeschluss betreffend die Errichtung eines Interregionalen Fortbildungszentrums in Tramelan (IFZ)</t>
  </si>
  <si>
    <t>A 01.4.86</t>
  </si>
  <si>
    <t>RRB 1174/1985</t>
  </si>
  <si>
    <t>Einführungsgesetz zur eidgenössischen Tierschutzgesetzgebung (EG TschG)</t>
  </si>
  <si>
    <t>Volksbeschluss betreffend den Projektierungskredit für die Verlegung des Kantonalen Frauenspitals auf das Areal der alten Kinderklinik in Bern</t>
  </si>
  <si>
    <t>A 01.4.88</t>
  </si>
  <si>
    <t>RRB 2418/1985</t>
  </si>
  <si>
    <t>Volksbeschluss betreffend Staatsbeitrag an das Hochwasserschutzprojekt im unteren Langetental</t>
  </si>
  <si>
    <t>A 01.4.90</t>
  </si>
  <si>
    <t>RRB 3987/1985</t>
  </si>
  <si>
    <t>Staatsverfassung des Kantons Bern; Aenderung der Artikel 6 Ziffer 4, Artikel 6b Absatz 1 und Artikel 26 Ziffern 9 und 12 (Anpassung der Finanzkompetenzen an die Teuerung)</t>
  </si>
  <si>
    <t>A 01.4.92</t>
  </si>
  <si>
    <t>RRB 5042/1985</t>
  </si>
  <si>
    <t>Staatsverfassung des Kantons Bern; Aenderung von Artikel 6e (Gesetzgebung über Finanzkompetenzen)</t>
  </si>
  <si>
    <t>Volksbeschluss betreffend Neubau des Zentrums für Lehrlingsturnen und Sport (ZLS) Bern, Wankdorf</t>
  </si>
  <si>
    <t>A 01.4.96</t>
  </si>
  <si>
    <t>RRB 1317/1986</t>
  </si>
  <si>
    <t>Volksbeschluss betreffend Neubau des Krankenheims "Asyl Wittigkofen", Bern</t>
  </si>
  <si>
    <t>Volksinitiative der Grünen Alternative, der POCH, des PSA und der SAP "Stop der Prämienexplosion - für eine soziale Krankenversicherung"</t>
  </si>
  <si>
    <t>A 01.4.100</t>
  </si>
  <si>
    <t>RRB 4412/1986</t>
  </si>
  <si>
    <t>A 01.4.104</t>
  </si>
  <si>
    <t>RRB 273/1987</t>
  </si>
  <si>
    <t>A 01.1.133</t>
  </si>
  <si>
    <t>RRB 270/1987</t>
  </si>
  <si>
    <t>fehlt im RRB-Protokoll</t>
  </si>
  <si>
    <t>A 01.4.107</t>
  </si>
  <si>
    <t>RRB 1930/1987</t>
  </si>
  <si>
    <t>"Aekenmatter Initiative"; Gegenvorschlag</t>
  </si>
  <si>
    <t>Volksbeschluss betreffend den Ausbau der Staatsstrasse zwischen Bätterkinden und der Brücke Kräiligen</t>
  </si>
  <si>
    <t>A 01.4.108</t>
  </si>
  <si>
    <t>RRB 2764/1987</t>
  </si>
  <si>
    <t>A 01.4.113</t>
  </si>
  <si>
    <t>RRB 5664/1987</t>
  </si>
  <si>
    <t>Volksbeschluss betreffend Um- und Neubau; Einrichten einer geschlossenen Abteilung; Viktoria-Stiftung, Richigen (Worb)</t>
  </si>
  <si>
    <t>A 01.1.146</t>
  </si>
  <si>
    <t>A 01.4.119</t>
  </si>
  <si>
    <t>RRB 2789/1988</t>
  </si>
  <si>
    <t>A 01.4.122</t>
  </si>
  <si>
    <t>RRB 4285/1988</t>
  </si>
  <si>
    <t>Gesetz über die Förderung der Wirtschaft (Änderung)</t>
  </si>
  <si>
    <t>A 01.4.124</t>
  </si>
  <si>
    <t>RRB 5543/1988</t>
  </si>
  <si>
    <t>A 01.4.130</t>
  </si>
  <si>
    <t>RRB 2725/1989</t>
  </si>
  <si>
    <t>A. 01.4.132</t>
  </si>
  <si>
    <t>RRB 4227/1989</t>
  </si>
  <si>
    <t>A 01.4.134</t>
  </si>
  <si>
    <t>RRB 5126/1989</t>
  </si>
  <si>
    <t>Gemeindegesetz und Gesetz über die Organisation des Kirchenwesens (Änderung)</t>
  </si>
  <si>
    <t>Obligatorisches Finanzreferendum (bis 1.1.1995)</t>
  </si>
  <si>
    <t>Fakultatives Referendum (ab 1972)</t>
  </si>
  <si>
    <t>Gegenstand fr</t>
  </si>
  <si>
    <t>Gegenstand dt</t>
  </si>
  <si>
    <t>Arrêté populaire concernant la transformation des bâtiments administratifs sis au n° 63 de la Junkerngasse et aux n° 1 et 3 de la Münstergasse, à Berne</t>
  </si>
  <si>
    <t>Arrêté populaire concernant la rénovation complète de la Clinique psychiatrique de l'Université de Berne</t>
  </si>
  <si>
    <t>Nouvelles dispositions constitutionnelles relatives au Jura</t>
  </si>
  <si>
    <t>Loi du 30 janvier 1921 concernant les votations et élections populaires (modification et complément)</t>
  </si>
  <si>
    <t>Loi fixant les principes de la procédure administrative interne et portant délégation d'attributions administratives du Conseil-exécutif</t>
  </si>
  <si>
    <t>Contreprojet du Grand Conseil à l'iniative sur les vacances lancée par le Parti socialiste jurassien (Complément à la loi du 28 mai 1911 sur l'introduction du Code civil suisse)</t>
  </si>
  <si>
    <t>Arrêté populaire concernant l'agrandissement de l'Institut des sciences exactes de l'Université de Berne</t>
  </si>
  <si>
    <t>Constitution cantonale / Référendum en matière financière (Modification et complément)</t>
  </si>
  <si>
    <t>Constitution cantonale / Compétence en matière financière (Modification)</t>
  </si>
  <si>
    <t>Arrêté populaire concernant la construction d'un bâtiment polyvalent à la Gesellschaftsstrasse 4 et 6, à Berne, à l'intention de la Faculté des lettres de l'Université</t>
  </si>
  <si>
    <t>Loi sur les droits de mutation et les droits perçus pour la constitution de gages</t>
  </si>
  <si>
    <t>Loi sur les auberges et établissements analogues ainsi qu le commerce des boissons alcooliques (Modification et complément)</t>
  </si>
  <si>
    <t>Arrêté populaire concernant l'agrandissement de la Station psychiatrique cantonale pour enfants du Neuhaus (Ittigen)</t>
  </si>
  <si>
    <t>Arrêté populaire concernant la prorogation des mesures visant à encourager la construction de logements</t>
  </si>
  <si>
    <t>Arrêté populaire portant mise à disposition de moyens financiers en vue de mesures destinées à améliorer le logement dans les régions de montagne</t>
  </si>
  <si>
    <t>Loi sur l'assurance immobilière</t>
  </si>
  <si>
    <t>Loi du 8 décembre 1963 sur la Banque cantonale de Berne (Modification)</t>
  </si>
  <si>
    <t>Loi du 3 décembre 1950 / 6 décembre 1964 sur l'utilisation des eaux (LUE) (Modification et complément)</t>
  </si>
  <si>
    <t>Loi sur l'école professionnelle agricole</t>
  </si>
  <si>
    <t>Loi du 5 octobre 1952 sur le service de l'emploi et l'assurance-chômage (Modification)</t>
  </si>
  <si>
    <t>Loi portant introduction de la loi fédérale du 24 juin 1970 sur les amendes d'ordre infligées aux usagers de la route et instituant d'autres amendes d'ordre</t>
  </si>
  <si>
    <t>Loi modifiant le Code de procédure civile du canton de Berne du 7 julliet 1918 (Compétence et procédure en matière de limitation du droit de résiliation des baux à loyer)</t>
  </si>
  <si>
    <t>Constitution cantonale; institution du suffrage féminin en matière cantonale (Modification des art. 3 et 13)</t>
  </si>
  <si>
    <t>Loi sur le développement de l'économie</t>
  </si>
  <si>
    <t>Loi sur l'organisation communale (Modification)</t>
  </si>
  <si>
    <t>Loi portant réduction des impôts cantonaux et municipaux sur le revenu</t>
  </si>
  <si>
    <t>Constitution du canton de Berne; référendum législatif facultatif (Modification de l'art. 6 ch. 2 et complément par l'art. 6)</t>
  </si>
  <si>
    <t>Constitution du canton de Berne; abrogation de l'article 61, alinéa 2 (Cours d'assises)</t>
  </si>
  <si>
    <t>Constitution du canton de Berne; modification de l'article 10, alinéa 2, et complément par l'article 61bis (Tribunaux pour mineurs)</t>
  </si>
  <si>
    <t>Lois sur l'école primaire et sur les écoles moyennes (Modification)</t>
  </si>
  <si>
    <t>Constitution du canton de Berne; Modification de l'article 20, premier alinéa</t>
  </si>
  <si>
    <t>Loi sur les hôpitaux et les écoles préparant aux professions hospitalières (Loi sur les hôpitaux)</t>
  </si>
  <si>
    <t>Arrêté populaire concernant le crédit pour la construction, sur le territoire de la commune de Köniz, du complexe scolaire "Lerbermatt" comprenant Ecole normale, gymnase et écoles d'autre type</t>
  </si>
  <si>
    <t>Base constitutionnelle pour le canton de Berne dans ses nouvelles frontières</t>
  </si>
  <si>
    <t>Introduction de l'élection des conseillers aux Etats par le peuple (Adjonction d'un article 8bis et modification de l'article 26, chiffre 13, da la Constitution cantonale)</t>
  </si>
  <si>
    <t>Constitution du canton de Berne dans ses nouvelles frontières (Modification et complément de la Constitution cantonale)</t>
  </si>
  <si>
    <t>Initiative popularie portant modification de la loi du 22 octobre 1961 sur la justice administrative (introduction de l'institution d'un médiateur cantonal)</t>
  </si>
  <si>
    <t>Contreprojet du Grand Conseil: Base constitutionnelle en vue d'édicter une loi portant introduction d'un médiateur cantonal</t>
  </si>
  <si>
    <t>Initiative populaire concernant la révision de la loi du 5 mars 1961 sur les allocations pour enfants aux salariés (Initiative pour l'augmentation des allocations pour enfants, pour une allocation de formation et pour leur indexation au coût de la vie)</t>
  </si>
  <si>
    <t>Arrêté populaire concernant la rénovation intégrale et l'agrandissement de l'Ecole d'ingénieurs de Bienne (bâtiment principal sis rue de la Source 21)</t>
  </si>
  <si>
    <t>Constitution du canton de Berne; article 84 (Modification)</t>
  </si>
  <si>
    <r>
      <t>Art</t>
    </r>
    <r>
      <rPr>
        <b/>
        <vertAlign val="superscript"/>
        <sz val="11"/>
        <color theme="1"/>
        <rFont val="Calibri"/>
        <family val="2"/>
        <scheme val="minor"/>
      </rPr>
      <t>1</t>
    </r>
  </si>
  <si>
    <r>
      <t>Ja</t>
    </r>
    <r>
      <rPr>
        <b/>
        <vertAlign val="superscript"/>
        <sz val="11"/>
        <color theme="1"/>
        <rFont val="Calibri"/>
        <family val="2"/>
        <scheme val="minor"/>
      </rPr>
      <t>2</t>
    </r>
  </si>
  <si>
    <r>
      <t>Nein</t>
    </r>
    <r>
      <rPr>
        <b/>
        <vertAlign val="superscript"/>
        <sz val="11"/>
        <color theme="1"/>
        <rFont val="Calibri"/>
        <family val="2"/>
        <scheme val="minor"/>
      </rPr>
      <t>2</t>
    </r>
  </si>
  <si>
    <t>Eingelangte 
Stimmzettel</t>
  </si>
  <si>
    <t>gültige 
Stimmen</t>
  </si>
  <si>
    <r>
      <t>Angenommen / 
Verworfen</t>
    </r>
    <r>
      <rPr>
        <b/>
        <vertAlign val="superscript"/>
        <sz val="11"/>
        <color theme="1"/>
        <rFont val="Calibri"/>
        <family val="2"/>
        <scheme val="minor"/>
      </rPr>
      <t>3</t>
    </r>
  </si>
  <si>
    <t>Kantonale Volksabstimmungen seit 1970</t>
  </si>
  <si>
    <t>Signatur 
Staatsarchiv</t>
  </si>
  <si>
    <t>Stimmbeteiligung</t>
  </si>
  <si>
    <t>Arrêté populaire concernant la construction d'un nouveau bâtiment pour des locaux d'examen et de traitement et la rénovation des bâtiments pour patients I et II à l'hôpital du discrict de Langnau</t>
  </si>
  <si>
    <t>Loi sur l'école primaire (Modification)</t>
  </si>
  <si>
    <t>Loi sur les écoles moyennes (Modification)</t>
  </si>
  <si>
    <t>Loi d'exécution de l'initative fiscale de l'Alliance des indépendants; loi sur les impôts directs de l'Etat et des communes, ainsi que loi concernant la compensation financière et portant modification des prescriptions relatives aux subventions et aux redevances.</t>
  </si>
  <si>
    <t>Constitution du canton Berne Modification des articles 3 et 4</t>
  </si>
  <si>
    <t>Arrêté populaire concernant le transfert de l'école normale cantonale de Berne de la Bühlplatz à la Lerbermatt</t>
  </si>
  <si>
    <t>Initiative populaire "pour une répartition équitable des mandats au Grand Conseil"</t>
  </si>
  <si>
    <t>Arrêté populaire concernant la construction d'un foyer d'accueil provisoire à Bolligen</t>
  </si>
  <si>
    <t>Arrêté populaire concernant la construction d'un immeuble pour l'administration cantonale à la Reiterstrasse à Berne</t>
  </si>
  <si>
    <t>Initiative constitutionnelle pour la participation du peuple aux décisions relatives à la construction de centrales nucléaires (initiative anti-atomique bernoise)</t>
  </si>
  <si>
    <t>Loi sur les droits politiques (modification)</t>
  </si>
  <si>
    <t>Arrêté populaire concernant les contournements de Ranflüh et de la gare de Zollbrück</t>
  </si>
  <si>
    <t>Arrêté populaire concernant la construction d'une division pour malades et d'un bâtiment d'exploitation au foyer de Kühlewil pour personnes âgées, avec encadrement médical</t>
  </si>
  <si>
    <t>Loi portant modification de la loi sur l'école primaire et de la loi sur les écoles moyennes</t>
  </si>
  <si>
    <t>Initiative populaire du Parti socialiste du canton de Berne pour des rives libres le long des lacs et des rivières</t>
  </si>
  <si>
    <t>Contreprojet du Grand Conseil concernant la modification de la loi sur les constructions</t>
  </si>
  <si>
    <t>Arrêté populaire concernant les constructions nouvelles de l'hôpital régional de Thoune</t>
  </si>
  <si>
    <t>Initiative législative "Uni pour tous; initiative pour une formation universitaire démocratique"</t>
  </si>
  <si>
    <t>Initiative législative "Réforme scolaire: encourager au lieu de sélectionner"</t>
  </si>
  <si>
    <t>Arrêté populaire concernant la construction nouvelle d'un foyer pour malades, asile "Gottesgnad" à Steffisbourg</t>
  </si>
  <si>
    <t>Loi sur l'Université (Modification)</t>
  </si>
  <si>
    <t>Arrêté populaire concernant la construction d'un nouvel hôpital de district à Oberdiessbach</t>
  </si>
  <si>
    <t>Inititaive législative "Pour un libre choix de l'école"</t>
  </si>
  <si>
    <t>Arrêté populaire concernant l'agrandissement de l'Ecole d'ingénieurs de Berthoud</t>
  </si>
  <si>
    <t>Arrêté populaire concernant la rénovation globale du foyer seelandais de Bienne-Mâche</t>
  </si>
  <si>
    <t>Arrêté populaire concernant la construction d'un nouveau foyer avec encadrement médical Bethlehemacker, Berne</t>
  </si>
  <si>
    <t>Arrêté populaire concernant la rénovation de l'ancien bâtiment du home et foyer médicalisé pour personnes âgées de Kühlewil</t>
  </si>
  <si>
    <t>Arrêté populaire concernant la rénovation complète du home et foyer médicalisé oberlandais pour personnes âgées d'Utzigen</t>
  </si>
  <si>
    <t>Loi sur les communes et loi sur l'organisation des cultes (Modification)</t>
  </si>
  <si>
    <t>Loi sur les entreprises de transport concessonnaires (Modification)</t>
  </si>
  <si>
    <t xml:space="preserve">Arrêté populaire concernant l'assainissement de l'aéroport de Berne-Belp </t>
  </si>
  <si>
    <t>Arrêté populaire concernant la poursuite de la collaboration entre l'Etat et la Société anonyme bernoise d'informatique (BEDAG)</t>
  </si>
  <si>
    <t>Arrêté populaire concernant la construction d'un nouveau bâtiment et la transformation de l'hôpital de district de Münsingen</t>
  </si>
  <si>
    <t>Arrêté populaire concernant la rénovation des bâtiments de l'hôpital Tiefenau à Berne</t>
  </si>
  <si>
    <t>Arrêté populaire concernant les observations relatives à l'agrandissement du dépôt servant à l'entreposage intermédiaire de déchets radioactifs dans la centrale nucléaire de Mühleberg</t>
  </si>
  <si>
    <t>Arrêté populaire concernant le centre collecteur pour déchets spéciaux de la SOVAG à Brügg, crédit d'engagement</t>
  </si>
  <si>
    <t>Arrêté populaire concernant les travaux préparatoires en vue d'une nouvelle route Wimmis - Oey</t>
  </si>
  <si>
    <t>Initiative de la construction de logements déposée par le Parti socialiste du canton de Berne</t>
  </si>
  <si>
    <t>Arrêté populaire concernant la construction d'un nouveau bâtiment et la transformation de l'hôpital de district de Grosshöchstetten</t>
  </si>
  <si>
    <t>Arrêté populaire concernant la construction d'un nouveau bâtiment et la transformation de l'hôpital de district de Huttwil</t>
  </si>
  <si>
    <t>Arrêté populaire concernant la construction du nouveau centre de formation professionnelle de la région Oberland-Est à Interlaken</t>
  </si>
  <si>
    <t>Arrêté populaire concernant la construction du nouvel hôpital de district de Schwarzenbourg</t>
  </si>
  <si>
    <t>Arrêté populaire concernant la réfection totale de l'hôpital Lory</t>
  </si>
  <si>
    <t>Loi sur la projection des films (Modification)</t>
  </si>
  <si>
    <t>Loi sur les impôts directs de l'Etat et des communes (Modification)</t>
  </si>
  <si>
    <t>Arrêté populaire concernant les transformations et la rénovation de la Direction de la justice du canton de Berne (Münstergasse 2 / Kramgasse 1)</t>
  </si>
  <si>
    <t>Arrêté populaire concernant la construction d'un nouveau bâtiment et les travaux de réfection à l'hôpital de district de Frutigen</t>
  </si>
  <si>
    <t>Loi sur la santé publique</t>
  </si>
  <si>
    <t xml:space="preserve">Arrêté populaire concernant la construction d'un Centre interrégional de perfectionnement à Tramelan. </t>
  </si>
  <si>
    <t>Constitution du canton de Berne; modification des articles 7, 8 et 9</t>
  </si>
  <si>
    <t>Loi portant introduction de la législation fédérale sur la protection des animaux</t>
  </si>
  <si>
    <t>Arrêté populaire concernant le recours à des fonds d'emprunt pour le financement des investissements de l'Etat</t>
  </si>
  <si>
    <t>Arrêté populaire concernant le crédit d'élaboration du projet relatif au transfert de la Maternité cantonale sur le terrain de l'ancienne clinique de pédiatrie à Berne</t>
  </si>
  <si>
    <t>Loi sur les constructions</t>
  </si>
  <si>
    <t>Arrêté populaire concernant la construction d'un nouveau bâtiment à l'asile "Mon Repos" à La Neuveville</t>
  </si>
  <si>
    <t>Arrêté populaire concernant la subvention cantonale pour le projet de protection contre les crues du cours inférieur de la Langeten</t>
  </si>
  <si>
    <t>Loi sur les droits politiques (suppression des apparentements de listes de plusieurs partis)</t>
  </si>
  <si>
    <t>Arrêté populaire concernant l'Institut de pathologie et la Faculté de médecine de l'Université de Berne, nouveau bâtiment du Murtentor</t>
  </si>
  <si>
    <t>Arrêté populaire concernant le crédit nécessaire à la réfection de l'installation centrale de la clinique psychiatrique de Münsingen</t>
  </si>
  <si>
    <t>Constitution du canton de Berne; modification de l'article 6, chiffre 4, de l'article 6b, 1er alinéa et de l'article 26, chiffres 9 et 12 (Adaption des compétences financières au renchérissement)</t>
  </si>
  <si>
    <t>Constitution du canton de Berne; modification de l'article 6e (Législation sur les compétences financières)</t>
  </si>
  <si>
    <t>Arrêté populaire concernant la route de dégagement de Wiedlisbach</t>
  </si>
  <si>
    <t>Arrêté populaire concernant la reconstruction de l'asile "Gottesgnad" à Langnau</t>
  </si>
  <si>
    <t>Arrêté populaire concernant la transformation de l'hôpital pour nouveaus-nés d'Elfenau à Berne en un foyer pour malades chroniques</t>
  </si>
  <si>
    <t>Arrêté populaire concernant la construction du Centre de gymnastique et de sports pour apprentis (CGSA), Berne-Wankdorf</t>
  </si>
  <si>
    <t>Arrêté populaire concernant l'agrandissement de l'Ecole d'ingénieurs de Saint-Imier</t>
  </si>
  <si>
    <t>Arrêté populaire concernant la construction de l'"Asile Wittigkofen" à Berne</t>
  </si>
  <si>
    <t>Initiative populaire déposée par Alternative Verte, POCH, le PSA et le PSO "Halte à la hausse des primes - pour une assurance-maladie sociale"</t>
  </si>
  <si>
    <t>Loi sur les déchets</t>
  </si>
  <si>
    <t>Arrêté populaire concernant l'aménagement des bâtiments Tobler au profit de l'Université de Berne</t>
  </si>
  <si>
    <t xml:space="preserve">Initiative "Aekenmatt" </t>
  </si>
  <si>
    <t>Initiative "Aekenmatt"; Contre-projet</t>
  </si>
  <si>
    <t>Loi sur les droits politiques (Modification)</t>
  </si>
  <si>
    <t>Arrêté populaire concernant l'aménagement de la route cantonale entre Bätterkinden et le pont de Kräiligen</t>
  </si>
  <si>
    <t>Arrêté populaire concernant la subvention cantonale en faveur de l'aménagement du BLS en double voie</t>
  </si>
  <si>
    <t>Arrêté populaire concernant les travaux de rénovation globale de la Clinique bernoise d'altitude Bellevue à Montana</t>
  </si>
  <si>
    <t>Arrêté populaire concernant l'installation de l'Ecole cantonale de langue française de Berne dans un nouveau complexe</t>
  </si>
  <si>
    <t>Arrêté populaire concernant la construction de l'hôpital de district de Belp</t>
  </si>
  <si>
    <t>Initiative "contre l'éligibilité des conseillers d'Etat à l'Assemblée fédérale"</t>
  </si>
  <si>
    <t>Initiative "en faveur de l'extension des droits du peuple"</t>
  </si>
  <si>
    <t>Arrêté populaire concernant la construction et la restructuration de l'hôpital de district de Saint-Imier</t>
  </si>
  <si>
    <t>L'élection d'une assemblée constituante</t>
  </si>
  <si>
    <t>Arrêté populaire concernant la mise en route d'une révision totale de la Constitution du canton de Berne</t>
  </si>
  <si>
    <t>Arrêté popularie concernant les travaux de construction et de transformation à la Fondation Viktoria à Richigen et l'aménagement d'une section fermée</t>
  </si>
  <si>
    <t>Arrêté populaire concernant la construction d'un nouveau bloc de traitement et les aménagements dans l'ancien bâtiment de l'hôpital régional de Bienne</t>
  </si>
  <si>
    <t>Initiative populaire "pour des impôts équitables"</t>
  </si>
  <si>
    <t>Initiative populaire "loi visant à assurer des transports favorables à l'environnement"</t>
  </si>
  <si>
    <t>Initiative populaire "pour une structure coopérative du degré supérieur"</t>
  </si>
  <si>
    <t>Initiative populaire "pour l'élection du Conseil-exécutif à la proportionnelle"</t>
  </si>
  <si>
    <t>Initiative populaire "100'000 francs, c'est assez"</t>
  </si>
  <si>
    <t>Loi portant introduction à la loi fédérale sur l'acquisition d'immeubles par des personnes à l'étranger</t>
  </si>
  <si>
    <t>Arrêté populaire sur la construction d'une policlinique dans le complexe de l'hôpital de l'Ile à Berne</t>
  </si>
  <si>
    <t>Loi sur le développement de l'économie cantonale (Modification)</t>
  </si>
  <si>
    <t>Arrêté populaire concernant la rénovation et l'agrandissement de l'Ecole d'agriculture de la Rütti à Zollikofen</t>
  </si>
  <si>
    <t>Arrêté populaire concernant le contournement de Grellingue</t>
  </si>
  <si>
    <t>Arrêté populaire portant autorisation de conclure des emprunts</t>
  </si>
  <si>
    <t>Arrêté populaire concernant la subvention cantonale allouée au Chemin de fer régional Berne-Soleure (RBS) pour l'acquisition de matériel roulant</t>
  </si>
  <si>
    <t>Initiative populaire "7 conseillers d'Etat au lieu de 9"</t>
  </si>
  <si>
    <t>Constitution cantonale; modification des articles 3 et 4</t>
  </si>
  <si>
    <t>Verweis RRB</t>
  </si>
  <si>
    <t>Stimmbeteiligung 
laut RRB</t>
  </si>
  <si>
    <t>leere 
Stimmzettel</t>
  </si>
  <si>
    <t>ungültige
Stimmzettel</t>
  </si>
  <si>
    <t>eingelangte 
Stimmkarten</t>
  </si>
  <si>
    <t>Stimmberechtigte</t>
  </si>
  <si>
    <t>Introduction du modèle 6/3 - Modification de la loi sur l'école primaire et les écoles moyennes</t>
  </si>
  <si>
    <t>Loi sur les conditions et les effets de la reconnaissance de droit public de communautés religieuses</t>
  </si>
  <si>
    <t>Loi sur l'aide à la formation des adultes</t>
  </si>
  <si>
    <t>Arrêté populaire concernant la construction d'un complexe scolaire et administratif pour les besoins de l'hôpital de l'Ile à Berne</t>
  </si>
  <si>
    <t>Arrêté populaire concernant la rénovation et l'agrandissement des cliniques de médecine dentaire de l'Université de Berne</t>
  </si>
  <si>
    <t>Arrêté populaire sur l'aménagement du complexe informatique de l'Université de Berne</t>
  </si>
  <si>
    <t>Arrêté poupulaire concernant l'élaboration du projet de construction de la Maternité cantonale sur l'emplacement de l'ancienne clinique de pédiatrie</t>
  </si>
  <si>
    <t>Constitution du canton de Berne - Modification de l'art. 100, 1er alinéa</t>
  </si>
  <si>
    <t>Arrêté populaire concernant la rénovation globale de l'hôpital de district de Riggisberg</t>
  </si>
  <si>
    <t>Arrêté populaire concernant l'habilitation à conclure des emprunts</t>
  </si>
  <si>
    <t>Loi sur les vapeurs à aubes</t>
  </si>
  <si>
    <t>Initiative populaire sur la loi sur la circulation routière et l'imposition des véhicules routiers - Modification</t>
  </si>
  <si>
    <t>Arrêté populaire concernant les observations du canton Berne relatives à l'octroi d'une autorisation définitive d'exploiter et à l'augmentation de la production de la centra..</t>
  </si>
  <si>
    <t>Arrêté populaire sur la conclusion d'emprunts</t>
  </si>
  <si>
    <t>Arrêté populaire concernant l'octroi d'une subvention cantonale en faveur de l'extension de l'école professionelle industrielle et artisanale: projet CAMPUS II</t>
  </si>
  <si>
    <t>Initiative populaire "pour un modèle 5/4"</t>
  </si>
  <si>
    <t>Constitution du canton de Berne - Révision totale</t>
  </si>
  <si>
    <t>Loi sur les droits politiques</t>
  </si>
  <si>
    <t>Initiative populaire "Loi sur la protection du paysage de l'Aar"</t>
  </si>
  <si>
    <t>Initiative populaire sur l'emploi des installations d'enneigement (Initiative sur les canons à neige)</t>
  </si>
  <si>
    <t>Arrêté populaire sur la conclusion d'emprunts destinés à l'augmentation du capital de dotation de la Banque cantonale bernoise</t>
  </si>
  <si>
    <t>Arrêté populaire concernant la construction d'un nouveau bâtiment pour la Maternité cantonale sur le complexe de l'Hôpital de l'Ile</t>
  </si>
  <si>
    <t>Arrêté populaire concernant la construction d'un nouveau bâtiment pour l'administration de district à Thoune</t>
  </si>
  <si>
    <t>Initiative populaire "Pour une obtention facilitée des médicaments à l'usage des patients"</t>
  </si>
  <si>
    <t>Arrêté populaire concernant la construction d'une station de RER sur la ligne CFF à Ausserholligen et l'amélioration des voies</t>
  </si>
  <si>
    <t>Arrêté populaire concernant la rénovation et l'agrandissement de l'Ecole suisse d'Ingénieurs et de Techniciens du Bois de Bienne (ESIB)</t>
  </si>
  <si>
    <t>Arrêté populaire concernant la rénovation totale du Centre de thérapie sociale de Kirchlindach</t>
  </si>
  <si>
    <t>Initiative populaire en faveur "du droit de vote pour les étrangers et les étrangères dans le canton de Berne; Initiative populaire</t>
  </si>
  <si>
    <t>Initiative populaire en faveur "du droit de vote pour les étrangers et les étrangères dans le canton de Berne; Contre-projet</t>
  </si>
  <si>
    <t>Initiative populaire en faveur "du droit de vote pour les étrangers et les étrangères dans le canton de Berne; Question subsidiaire</t>
  </si>
  <si>
    <t>Loi sur le transfert de la commune de Vellerat au canton du Jura (Loi Vellerat)</t>
  </si>
  <si>
    <t xml:space="preserve">Arrêté populaire concernant la construction d'un nouveau bâtiment cellulaire à l'établissement pénitentiaire de Thorberg à Krauchthal </t>
  </si>
  <si>
    <t>Initiative législative contre le chômage "agir ensemble"</t>
  </si>
  <si>
    <t>Loi sur l'Université - Modification: limitation du nombre d'admissions aux études de médecine</t>
  </si>
  <si>
    <t>Loi sur le repos pendant les jours fériés officiels</t>
  </si>
  <si>
    <t>Loi sur la police</t>
  </si>
  <si>
    <t>Loi sur les impôts directs de l'Etat et des communes - Modification; Projet du Grand Conseil</t>
  </si>
  <si>
    <t>Loi sur les impôts directs de l'Etat et des communes - Modification; Projet populaire</t>
  </si>
  <si>
    <t>Loi sur les impôts directs de l'Etat et des communes - Modification; Question subsidiaire</t>
  </si>
  <si>
    <t>Loi sur  la société anonyme Banque cantonale bernoise</t>
  </si>
  <si>
    <t>Subvention d'investissement à prélever sur le Fonds du sport pour le Centre national et régional de natation Berne</t>
  </si>
  <si>
    <t>Loi sur l'utilisation des eaux; Projet principal du Grand Conseil</t>
  </si>
  <si>
    <t>Loi sur l'utilisation des eaux; Projet populaire</t>
  </si>
  <si>
    <t>Loi sur l'utilisation des eaux; Question subsidiaire</t>
  </si>
  <si>
    <t>Réforme hospitalière; Projet du Grand Conseil</t>
  </si>
  <si>
    <t>Réforme hospitalière; Projet populaire</t>
  </si>
  <si>
    <t>Réforme hospitalière; Question subsidiaire</t>
  </si>
  <si>
    <t>Initiative législative pour l'interdiction de se déguiser lors de manifestations soumises à autorisation</t>
  </si>
  <si>
    <t>Loi sur les impôts 2001; Projet du Grand Conseil</t>
  </si>
  <si>
    <t>Loi sur les impôts 2001; Projet alternatif du Grand Conseil</t>
  </si>
  <si>
    <t>Loi sur les impôts 2001; Question subsidiaire</t>
  </si>
  <si>
    <t>Initiative cantonale pour la mise à l'arrêt définitif de la centrale nucléaire de Mühleberg</t>
  </si>
  <si>
    <t>Initiative sur la consommation de carburants</t>
  </si>
  <si>
    <t xml:space="preserve"> "Frein au déficit et frein à la hausse des impôts" - Modification de la Constitution cantonale</t>
  </si>
  <si>
    <t>Constitution du canton de Berne - Réforme électorale</t>
  </si>
  <si>
    <t>Loi sur les droits politiques- Réforme électorale</t>
  </si>
  <si>
    <t>"Berne 2010": Installation de sports de glace</t>
  </si>
  <si>
    <t>"Berne 2010": Réalisation</t>
  </si>
  <si>
    <t>Loi sur l'utilisation des eaux; Projet du Grand Conseil</t>
  </si>
  <si>
    <t>Route d'accès à l'aéroport de Berne-Belp</t>
  </si>
  <si>
    <t>Tramway de Berne Ouest, subvention d'investissement</t>
  </si>
  <si>
    <t>Modification de la loi sur le personnel; Projet du Grand Conseil</t>
  </si>
  <si>
    <t>Modification de la loi sur le personnel; Contre-projet populaire</t>
  </si>
  <si>
    <t>Modification de la loi sur le personnel; Question subsidiaire</t>
  </si>
  <si>
    <t>Initiative législative "pour des impôts supportables"</t>
  </si>
  <si>
    <t>Loi sur les soins hospitaliers; Projet du Grand Conseil</t>
  </si>
  <si>
    <t>Loi sur les soins hospitaliers; Projet populaire "pour des hôpitaux publics de qualité"</t>
  </si>
  <si>
    <t>Loi sur les soins hospitaliers; Question subsidiaire</t>
  </si>
  <si>
    <t>Droit de cité cantonal - Modification de la Constitution cantonale</t>
  </si>
  <si>
    <t xml:space="preserve">Modification de la loi sur le droit de cité cantonal et le droit de cité communal </t>
  </si>
  <si>
    <t xml:space="preserve">Modification de la loi sur le statut du personnel enseignant </t>
  </si>
  <si>
    <t>Réforme de l’administration décentralisée - Modification de la Constitution</t>
  </si>
  <si>
    <t>Réorganisation de l’administration de la justice et des tribunaux - Modification de la Constitution</t>
  </si>
  <si>
    <t>Aéroport Berne-Belp - Contribution cantonale à l’extension de l’infrastructure 2006–2008</t>
  </si>
  <si>
    <t>Loi sur la police - Modification</t>
  </si>
  <si>
    <t>Mise en œuvre de la stratégie en faveur des agglomérations et de la coopération régionale - Modification de la Constitution</t>
  </si>
  <si>
    <t>Mise en œuvre de la stratégie en faveur des agglomérations et de la coopération régionale - Modification de la loi sur les communes</t>
  </si>
  <si>
    <t>Crédit d'engagement pour le Tram Berne Ouest</t>
  </si>
  <si>
    <t>Modification de la loi sur les impôts; Projet du Grand Conseil</t>
  </si>
  <si>
    <t>Modification de la loi sur les impôts; Projet populaire</t>
  </si>
  <si>
    <t>Modification de la loi sur les impôts; Question subsidiaire</t>
  </si>
  <si>
    <t>Introduction d'un frein à l'endettement</t>
  </si>
  <si>
    <t>Réforme des cercles électoraux 2010 - Modification de la constitution</t>
  </si>
  <si>
    <t>Réforme des cercles électoraux 2010 - Modification de la loi sur les droits politiques</t>
  </si>
  <si>
    <t>L'adhésion à l'accord intercantonal sur l'harmonisation de la scolarité obligatoire</t>
  </si>
  <si>
    <t xml:space="preserve">Droit de vote à 16 ans - Modification de la Constitution </t>
  </si>
  <si>
    <t>Initiative constitutionnelle "vivre ensemble – voter ensemble"</t>
  </si>
  <si>
    <t>Loi sur l'imposition des véhicules routiers et projet populaire - Revision partielle; Projet du Grand Conseil</t>
  </si>
  <si>
    <t>Loi sur l'imposition des véhicules routiers et projet populaire - Revision partielle; Projet populaire</t>
  </si>
  <si>
    <t>Loi sur l'imposition des véhicules routiers et projet populaire - Revision partielle; Question subsidiaire</t>
  </si>
  <si>
    <t>Demande d'autorisation générale pour le renouvellement de la centrale nucléaire de Mühleberg</t>
  </si>
  <si>
    <t>Loi cantonale sur l'énergie; Projet du Grand Conseil</t>
  </si>
  <si>
    <t>Loi cantonale sur l'énergie; Projet populaire</t>
  </si>
  <si>
    <t>Loi cantonale sur l'énergie; Question subsidiaire</t>
  </si>
  <si>
    <t xml:space="preserve">Optimisation de l’encouragement des fusions de communes - Modification de la Constitution cantonale </t>
  </si>
  <si>
    <t>Optimisation de l’encouragement des fusions de communes - Modification de la loi sur les communes</t>
  </si>
  <si>
    <t>"Des impôts équitables - pour les familles"; Initiative populaire</t>
  </si>
  <si>
    <t>"Des impôts équitables - pour les familles"; Contre-projet du Grand Conseil</t>
  </si>
  <si>
    <t xml:space="preserve">"Des impôts équitables - pour les familles"; Question subsidiaire </t>
  </si>
  <si>
    <t>Loi sur l’imposition des véhicules routiers - Révision partielle; Projet du Grand Conseil</t>
  </si>
  <si>
    <t>Loi sur l’imposition des véhicules routiers; Projet populaire</t>
  </si>
  <si>
    <t xml:space="preserve">Loi sur l’imposition des véhicules routiers; Question subsidiaire </t>
  </si>
  <si>
    <t xml:space="preserve">"Berne renouvelable"; Initiative populaire </t>
  </si>
  <si>
    <t>"Berne renouvelable"; Contre-projet du Grand Conseil</t>
  </si>
  <si>
    <t>"Berne renouvelable"; Question subsidiaire</t>
  </si>
  <si>
    <t>"Pas de naturalisation de criminels et de bénéficiaires de l'aide sociale!"; Initiative constitutionnelle</t>
  </si>
  <si>
    <t>Modification du "Concordat instituant des mesures contre la violence lors des manifestations sportives"</t>
  </si>
  <si>
    <t>Initiative populaire "Mühleberg à l’arrêt"</t>
  </si>
  <si>
    <t>Modification de la loi concernant les impôts sur les mutations</t>
  </si>
  <si>
    <t>Loi sur les caisses de pension cantonales; Projet principal du Grand Conseil</t>
  </si>
  <si>
    <t>Loi sur les caisses de pension cantonales; Projet alternatif du Grand Conseil</t>
  </si>
  <si>
    <t xml:space="preserve">Loi sur les caisses de pension cantonales; Question subsidiaire </t>
  </si>
  <si>
    <t>Modification de la loi portant introduction des lois fédérales sur l’assurance-maladie, sur l’assurance-accidents et sur l’assurance militaire (Réduction des primes de l'assurance-maladie); Projet principal du Grand Conseil</t>
  </si>
  <si>
    <t>Modification de la loi portant introduction des lois fédérales sur l’assurance-maladie, sur l’assurance-accidents et sur l’assurance militaire (Réduction des primes de l'assurance-maladie); Projet alternatif du Grand Conseil</t>
  </si>
  <si>
    <t xml:space="preserve">Modification de la loi portant introduction des lois fédérales sur l’assurance-maladie, sur l’assurance-accidents et sur l’assurance militaire (Réduction des primes de l'assurance-maladie); Question subsidiaire </t>
  </si>
  <si>
    <t>Crédit de réalisation pour la construction d’un bâtiment pour la médecine légale et la recherche clinique de l’Université de Berne sur le site de Murtenstrasse 20 à 30 à Berne</t>
  </si>
  <si>
    <t>Initiative sur les sites hospitaliers</t>
  </si>
  <si>
    <t>Crédit d’étude pour le réaménagement du réseau routier d’Aarwangen - Langenthal Nord</t>
  </si>
  <si>
    <t>Crédit 2016–2019 pour l’octroi de l’aide en matière d’asile</t>
  </si>
  <si>
    <t>Initiative populaire "Pour un débat démocratique - Votons sur les plans d’études!"</t>
  </si>
  <si>
    <t>Subvention cantonale à l’étude de projet et à la réalisation du tram Berne-Ostermundigen</t>
  </si>
  <si>
    <t>Modification de la loi sur les impôts (Révision 2019)</t>
  </si>
  <si>
    <t>Crédit 2018–2020 pour l’hébergement et l’encadrement des requérants d’asile mineurs non accompagnés</t>
  </si>
  <si>
    <t>Modification de la loi cantonale sur l'énergie</t>
  </si>
  <si>
    <t xml:space="preserve">Loi sur la police </t>
  </si>
  <si>
    <t>Modification de la loi sur l'aide sociale; Projet du Grand Conseil</t>
  </si>
  <si>
    <t>Modification de la loi sur l'aide sociale; Projet populaire</t>
  </si>
  <si>
    <t>Modification de la loi sur l'aide sociale; Question subsidiaire</t>
  </si>
  <si>
    <t>Concordat sur le transfert de la commune de Clavaleyres au canton de Fribourg</t>
  </si>
  <si>
    <t>Crédit pour l'aire de transit de Wileroltigen</t>
  </si>
  <si>
    <t>Modification de la loi sur le commerce et l’industrie; Projet principal du Grand Conseil</t>
  </si>
  <si>
    <t>Modification de la loi sur le commerce et l’industrie; Projet alternatif du Grand Conseil</t>
  </si>
  <si>
    <t>Modification de la loi sur le commerce et l’industrie; Question subsidiaire</t>
  </si>
  <si>
    <t>Modification de la Constitution cantonale (article sur la protection du climat)</t>
  </si>
  <si>
    <t>Modification de la loi sur l'imposition des véhicules routiers</t>
  </si>
  <si>
    <t>Modification de la Constitution cantonale (Les projets populaires priment les projets alternatifs du Grand Conseil.)</t>
  </si>
  <si>
    <t>Zusatzfrage: Volksvorschlag (Art.63) in die neue Verfassung aufnehmen</t>
  </si>
  <si>
    <t>Question supplémentaire: Intégrer le projet populaire (art.63) dans la nouvelle Constitution</t>
  </si>
  <si>
    <t>A 01.4.136</t>
  </si>
  <si>
    <t>RRB 0358/1990</t>
  </si>
  <si>
    <t>A 01.4.142</t>
  </si>
  <si>
    <t>RRB 3519/1990</t>
  </si>
  <si>
    <t>RRB 2296/1990</t>
  </si>
  <si>
    <t>A 01.4.140</t>
  </si>
  <si>
    <t>RRB 2304/1991</t>
  </si>
  <si>
    <t>A 01.4.150</t>
  </si>
  <si>
    <t>A 01.4.158</t>
  </si>
  <si>
    <t>RRB 0873/1992</t>
  </si>
  <si>
    <t>RRB 4915/1992</t>
  </si>
  <si>
    <t>A 01.4.165</t>
  </si>
  <si>
    <t>RRB 1333/1993</t>
  </si>
  <si>
    <t>A 01.4.169</t>
  </si>
  <si>
    <t>RRB 2258/1993</t>
  </si>
  <si>
    <t>A 01.4.171</t>
  </si>
  <si>
    <t>RRB 3579/1993</t>
  </si>
  <si>
    <t>A 01.4.173</t>
  </si>
  <si>
    <t>RRB 3580/1993</t>
  </si>
  <si>
    <t>RRB 4485/1993</t>
  </si>
  <si>
    <t>A 01.4.175</t>
  </si>
  <si>
    <t>RRB 4486/1993</t>
  </si>
  <si>
    <t>RRB 2072/1994</t>
  </si>
  <si>
    <t>A 01.4.181</t>
  </si>
  <si>
    <t>RRB 3112/1994</t>
  </si>
  <si>
    <t>A 01.4.183</t>
  </si>
  <si>
    <t>RRB 3924/1994</t>
  </si>
  <si>
    <t>A 01.4.184</t>
  </si>
  <si>
    <t>RRB 0779/1995</t>
  </si>
  <si>
    <t>A 01.4.187</t>
  </si>
  <si>
    <t>A 01.4.195</t>
  </si>
  <si>
    <t>RRB 0762/1996</t>
  </si>
  <si>
    <t>A 01.4.199</t>
  </si>
  <si>
    <t>RRB 3118/1996</t>
  </si>
  <si>
    <t>A 01.4.203</t>
  </si>
  <si>
    <t>RRB 1491/1997</t>
  </si>
  <si>
    <t>A 01.4.205</t>
  </si>
  <si>
    <t>RRB 2365/1997</t>
  </si>
  <si>
    <t>A 01.4.206</t>
  </si>
  <si>
    <t>RRB 2824/1997</t>
  </si>
  <si>
    <t>A 01.4.211</t>
  </si>
  <si>
    <t>RRB 1371/1998</t>
  </si>
  <si>
    <t>RRB 1652/2000</t>
  </si>
  <si>
    <t>A 01.4.236</t>
  </si>
  <si>
    <t>A 01.4.240</t>
  </si>
  <si>
    <t>RRB 3103/2000</t>
  </si>
  <si>
    <t>RRB 3874/2000</t>
  </si>
  <si>
    <t>A 01.4.241</t>
  </si>
  <si>
    <t>A 01.4.256</t>
  </si>
  <si>
    <t>RRB 0719/2002</t>
  </si>
  <si>
    <t>A 01.4.262</t>
  </si>
  <si>
    <t>RRB 3465/2002</t>
  </si>
  <si>
    <t>RRB 4255/2002</t>
  </si>
  <si>
    <t>A 01.4.263</t>
  </si>
  <si>
    <t>RRB 1678/2004</t>
  </si>
  <si>
    <t>A 01.4.278</t>
  </si>
  <si>
    <t>A 01.4.283</t>
  </si>
  <si>
    <t>RRB 3824/2004</t>
  </si>
  <si>
    <t>A 01.4.286</t>
  </si>
  <si>
    <t>RRB 0849/2005</t>
  </si>
  <si>
    <t>A 01.4.290</t>
  </si>
  <si>
    <t>A 01.4.292</t>
  </si>
  <si>
    <t>RRB 1916/2005</t>
  </si>
  <si>
    <t>RRB 2983/2005</t>
  </si>
  <si>
    <t>A 01.4.302</t>
  </si>
  <si>
    <t>A 01.4.303</t>
  </si>
  <si>
    <t>RRB 2123/2006</t>
  </si>
  <si>
    <t>RRB 1780/2006</t>
  </si>
  <si>
    <t>A 01.4.306</t>
  </si>
  <si>
    <t>RRB 0470/2007</t>
  </si>
  <si>
    <t>A 01.4.308</t>
  </si>
  <si>
    <t>RRB 1114/2007</t>
  </si>
  <si>
    <t>RRB 406/2008</t>
  </si>
  <si>
    <t>RRB 2106/2008</t>
  </si>
  <si>
    <t>A 01.4.315</t>
  </si>
  <si>
    <t>A 01.4.320</t>
  </si>
  <si>
    <t>A 01.4.329</t>
  </si>
  <si>
    <t>A 01.4.330</t>
  </si>
  <si>
    <t>RRB 1761/2009</t>
  </si>
  <si>
    <t>RRB 2118/2009</t>
  </si>
  <si>
    <t>A 01.4.337</t>
  </si>
  <si>
    <t>RRB 1473/2010</t>
  </si>
  <si>
    <t>RRB 295/2011</t>
  </si>
  <si>
    <t>RRB 889/2011</t>
  </si>
  <si>
    <t>A 01.4.341</t>
  </si>
  <si>
    <t>A 01.4.343</t>
  </si>
  <si>
    <t>nicht relevant</t>
  </si>
  <si>
    <t>Änderung der Kantonsverfassung (Stimmrechtsalter 16)</t>
  </si>
  <si>
    <t>Modification de la Constitution cantonale (Le droit de vote à 16 ans)</t>
  </si>
  <si>
    <t>Publizieren</t>
  </si>
  <si>
    <t>evt. Publizieren</t>
  </si>
  <si>
    <t>datum</t>
  </si>
  <si>
    <t>ggstFR</t>
  </si>
  <si>
    <t>ggstDE</t>
  </si>
  <si>
    <t>art</t>
  </si>
  <si>
    <t>variante</t>
  </si>
  <si>
    <t>anzahlstimmen</t>
  </si>
  <si>
    <t>beteiligung</t>
  </si>
  <si>
    <t>stimmkarten</t>
  </si>
  <si>
    <t>stimmzettel</t>
  </si>
  <si>
    <t>gueltig</t>
  </si>
  <si>
    <t>ja</t>
  </si>
  <si>
    <t>nein</t>
  </si>
  <si>
    <t>jaProzent</t>
  </si>
  <si>
    <t>neinProzent</t>
  </si>
  <si>
    <t>diff</t>
  </si>
  <si>
    <t>status</t>
  </si>
  <si>
    <t>signatur</t>
  </si>
  <si>
    <t>datSortierung</t>
  </si>
  <si>
    <t>beteiligungProzent</t>
  </si>
  <si>
    <t>jaZahl</t>
  </si>
  <si>
    <t>neinZahl</t>
  </si>
  <si>
    <t>artDE</t>
  </si>
  <si>
    <t>artFR</t>
  </si>
  <si>
    <t>statusDE</t>
  </si>
  <si>
    <t>statusFR</t>
  </si>
  <si>
    <t>NR</t>
  </si>
  <si>
    <t>Pas pertinent</t>
  </si>
  <si>
    <t>stJA</t>
  </si>
  <si>
    <t>DEstJA</t>
  </si>
  <si>
    <t>FRstJA</t>
  </si>
  <si>
    <t>stNEIN</t>
  </si>
  <si>
    <t>DEstNEIN</t>
  </si>
  <si>
    <t>FRstNEIN</t>
  </si>
  <si>
    <t>datumTextDE</t>
  </si>
  <si>
    <t>datumTextFR</t>
  </si>
  <si>
    <t>datumS</t>
  </si>
  <si>
    <t>diffProzent</t>
  </si>
  <si>
    <t>anzahlST</t>
  </si>
  <si>
    <t>jaST</t>
  </si>
  <si>
    <t>neinST</t>
  </si>
  <si>
    <t>Änderung des Gesetzes über Handel und Gewerbe</t>
  </si>
  <si>
    <t>Änderung des Gesetzes über die öffentliche Sozialhilfe</t>
  </si>
  <si>
    <t>Gesetz über die Besteuerung der Strassenfahrzeuge (Teilrevision)</t>
  </si>
  <si>
    <t>Kantonales Energiegesetz</t>
  </si>
  <si>
    <t>Gesetz über die Besteuerung der Strassenfahrzeuge - Teilrevision</t>
  </si>
  <si>
    <t>Änderung des Steuergesetzes</t>
  </si>
  <si>
    <t>Spitalversorgungsgesetz</t>
  </si>
  <si>
    <t>Personalgesetz - Änderung</t>
  </si>
  <si>
    <t>Wassernutzungsgesetz (Änderung)</t>
  </si>
  <si>
    <t>Wassernutzungsgesetz</t>
  </si>
  <si>
    <t>Neuorganisation der Spitalversorgung</t>
  </si>
  <si>
    <t>Gesetz über die direkten Staats- und Gemeindesteuern - Änderung</t>
  </si>
  <si>
    <t>Änderung des Gesetzes betreffend die Einführung der Bundesgesetze über die Kranken-, die Unfall- und die Militärversicherung (Krankenkassen-Prämienverbilligung)</t>
  </si>
  <si>
    <t>Gesetz über die kantonalen Pensionskassen</t>
  </si>
  <si>
    <t>Steuergesetz 2001</t>
  </si>
  <si>
    <t>"Bern erneuerbar"</t>
  </si>
  <si>
    <t>Volksinitiative "Faire Steuern - Für Familien"</t>
  </si>
  <si>
    <t>Wassernutzungsgesetz  (Änderung)</t>
  </si>
  <si>
    <t>Initiative "Für das Stimm- und Wahlrecht für AusländerInnen im Kanton Bern</t>
  </si>
  <si>
    <t>Modification de la loi sur le commerce et l’industrie</t>
  </si>
  <si>
    <t>Modification de la loi portant introduction des lois fédérales sur l’assurance-maladie, sur l’assurance-accidents et sur l’assurance militaire (Réduction des primes de l'assurance-maladie)</t>
  </si>
  <si>
    <t>Loi sur les caisses de pension cantonales</t>
  </si>
  <si>
    <t>Loi sur l'utilisation des eaux</t>
  </si>
  <si>
    <t>Loi sur les impôts 2001</t>
  </si>
  <si>
    <t>Loi sur l’imposition des véhicules routiers - Révision partielle</t>
  </si>
  <si>
    <t>Loi cantonale sur l'énergie</t>
  </si>
  <si>
    <t>Loi sur l'imposition des véhicules routiers et projet populaire - Revision partielle</t>
  </si>
  <si>
    <t>Modification de la loi sur les impôts</t>
  </si>
  <si>
    <t>Loi sur les soins hospitaliers</t>
  </si>
  <si>
    <t>Modification de la loi sur le personnel</t>
  </si>
  <si>
    <t>Réforme hospitalière</t>
  </si>
  <si>
    <t>Loi sur les impôts directs de l'Etat et des communes - Modification</t>
  </si>
  <si>
    <t>Modification de la loi sur l'aide sociale</t>
  </si>
  <si>
    <t xml:space="preserve">Modification de la loi portant introduction des lois fédérales sur l’assurance-maladie, sur l’assurance-accidents et sur l’assurance militaire (Réduction des primes de l'assurance-maladie) </t>
  </si>
  <si>
    <t xml:space="preserve">Loi sur les caisses de pension cantonales </t>
  </si>
  <si>
    <t>"Berne renouvelable"</t>
  </si>
  <si>
    <t xml:space="preserve">"Des impôts équitables - pour les familles" </t>
  </si>
  <si>
    <t>Initiative populaire en faveur "du droit de vote pour les étrangers et les étrangères dans le canton de Berne</t>
  </si>
  <si>
    <t>"Des impôts équitables - pour les familles"</t>
  </si>
  <si>
    <t>Änderung der Kantonsverfassung (Stellung und Kompetenzen Justizbehörden)</t>
  </si>
  <si>
    <t>Änderung der Kantonsverfassung (Unvereinbarkeitsregeln Mitglieder Grosser Rat)</t>
  </si>
  <si>
    <t>Baukredit für die Verkehrssanierung Aarwangen</t>
  </si>
  <si>
    <t>Baukredit für die Verkehrssanierung Burgdorf-Oberburg-Hasle</t>
  </si>
  <si>
    <t>Modification de la Constitution cantonale (statut et compétences des autorités judiciaires)</t>
  </si>
  <si>
    <t>Modification de la Constitution cantonale (règles d’incompatibilité pour les membres du Grand Conseil)</t>
  </si>
  <si>
    <t>Crédit de construction pour le réaménagement du réseau routier d’Aarwangen</t>
  </si>
  <si>
    <t>Crédit de construction pour le réaménagement du réseau routier de Berthoud–Oberburg–Hasle</t>
  </si>
  <si>
    <t>massgebend</t>
  </si>
  <si>
    <t>nicht massgebend</t>
  </si>
  <si>
    <t>N</t>
  </si>
  <si>
    <t>M</t>
  </si>
  <si>
    <t>déterminante</t>
  </si>
  <si>
    <t>sans incidence</t>
  </si>
  <si>
    <t>stRelDE</t>
  </si>
  <si>
    <t>stRelFR</t>
  </si>
  <si>
    <t>stRel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</si>
</sst>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0.0"/>
    <numFmt numFmtId="166" formatCode="[$-807]d/\ mmmm\ yyyy;@"/>
    <numFmt numFmtId="167" formatCode="[$-100C]d/\ mmmm\ yyyy;@"/>
    <numFmt numFmtId="168" formatCode="d/m/yyyy"/>
    <numFmt numFmtId="169" formatCode="_ * #,##0_ ;_ * \-#,##0_ ;_ * &quot;-&quot;??_ ;_ @_ "/>
  </numFmts>
  <fonts count="20" x14ac:knownFonts="1">
    <font>
      <sz val="11"/>
      <color theme="1"/>
      <name val="Calibri"/>
      <family val="2"/>
      <scheme val="minor"/>
    </font>
    <font>
      <sz val="11"/>
      <color theme="1"/>
      <name val="Calibri"/>
      <family val="2"/>
      <scheme val="minor"/>
    </font>
    <font>
      <vertAlign val="superscrip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9"/>
      <color indexed="81"/>
      <name val="Segoe UI"/>
      <family val="2"/>
    </font>
    <font>
      <sz val="9"/>
      <color indexed="81"/>
      <name val="Segoe UI"/>
      <family val="2"/>
    </font>
    <font>
      <b/>
      <sz val="9"/>
      <color indexed="81"/>
      <name val="Segoe UI"/>
      <charset val="1"/>
    </font>
    <font>
      <sz val="9"/>
      <color indexed="81"/>
      <name val="Segoe UI"/>
      <charset val="1"/>
    </font>
    <font>
      <b/>
      <vertAlign val="superscript"/>
      <sz val="11"/>
      <color theme="1"/>
      <name val="Calibri"/>
      <family val="2"/>
      <scheme val="minor"/>
    </font>
    <font>
      <i/>
      <sz val="11"/>
      <color theme="1"/>
      <name val="Calibri"/>
      <family val="2"/>
      <scheme val="minor"/>
    </font>
    <font>
      <sz val="11"/>
      <color rgb="FF006100"/>
      <name val="Arial"/>
      <family val="2"/>
    </font>
    <font>
      <sz val="11"/>
      <color theme="2" tint="-0.249977111117893"/>
      <name val="Calibri"/>
      <family val="2"/>
      <scheme val="minor"/>
    </font>
    <font>
      <sz val="10"/>
      <color theme="2" tint="-0.249977111117893"/>
      <name val="Arial"/>
      <family val="2"/>
    </font>
    <font>
      <sz val="10"/>
      <name val="Arial"/>
      <family val="2"/>
    </font>
    <font>
      <b/>
      <sz val="10"/>
      <name val="Arial"/>
      <family val="2"/>
    </font>
    <font>
      <sz val="10"/>
      <color theme="0" tint="-0.34998626667073579"/>
      <name val="Arial"/>
      <family val="2"/>
    </font>
    <font>
      <sz val="11"/>
      <color theme="0" tint="-0.34998626667073579"/>
      <name val="Calibri"/>
      <family val="2"/>
      <scheme val="minor"/>
    </font>
    <font>
      <b/>
      <sz val="10"/>
      <color theme="2" tint="-0.249977111117893"/>
      <name val="Arial"/>
      <family val="2"/>
    </font>
  </fonts>
  <fills count="3">
    <fill>
      <patternFill patternType="none"/>
    </fill>
    <fill>
      <patternFill patternType="gray125"/>
    </fill>
    <fill>
      <patternFill patternType="solid">
        <fgColor rgb="FFC6EFCE"/>
      </patternFill>
    </fill>
  </fills>
  <borders count="1">
    <border>
      <left/>
      <right/>
      <top/>
      <bottom/>
      <diagonal/>
    </border>
  </borders>
  <cellStyleXfs count="4">
    <xf numFmtId="0" fontId="0" fillId="0" borderId="0"/>
    <xf numFmtId="9" fontId="1" fillId="0" borderId="0" applyFont="0" applyFill="0" applyBorder="0" applyAlignment="0" applyProtection="0"/>
    <xf numFmtId="0" fontId="12" fillId="2" borderId="0" applyNumberFormat="0" applyBorder="0" applyAlignment="0" applyProtection="0"/>
    <xf numFmtId="43" fontId="1" fillId="0" borderId="0" applyFont="0" applyFill="0" applyBorder="0" applyAlignment="0" applyProtection="0"/>
  </cellStyleXfs>
  <cellXfs count="64">
    <xf numFmtId="0" fontId="0" fillId="0" borderId="0" xfId="0"/>
    <xf numFmtId="14" fontId="0" fillId="0" borderId="0" xfId="0" applyNumberFormat="1"/>
    <xf numFmtId="164" fontId="0" fillId="0" borderId="0" xfId="1" applyNumberFormat="1" applyFont="1"/>
    <xf numFmtId="164" fontId="0" fillId="0" borderId="0" xfId="0" applyNumberFormat="1"/>
    <xf numFmtId="0" fontId="2" fillId="0" borderId="0" xfId="0" applyFont="1" applyAlignment="1">
      <alignment horizontal="left"/>
    </xf>
    <xf numFmtId="0" fontId="3" fillId="0" borderId="0" xfId="0" applyFont="1"/>
    <xf numFmtId="0" fontId="0" fillId="0" borderId="0" xfId="0" applyFill="1"/>
    <xf numFmtId="0" fontId="0" fillId="0" borderId="0" xfId="0" applyBorder="1"/>
    <xf numFmtId="164" fontId="0" fillId="0" borderId="0" xfId="1" applyNumberFormat="1" applyFont="1" applyBorder="1"/>
    <xf numFmtId="0" fontId="0" fillId="0" borderId="0" xfId="0" applyFill="1" applyBorder="1"/>
    <xf numFmtId="14" fontId="0" fillId="0" borderId="0" xfId="0" applyNumberFormat="1" applyFill="1"/>
    <xf numFmtId="0" fontId="4" fillId="0" borderId="0" xfId="0" applyFont="1" applyFill="1"/>
    <xf numFmtId="10" fontId="0" fillId="0" borderId="0" xfId="0" applyNumberFormat="1"/>
    <xf numFmtId="0" fontId="3" fillId="0" borderId="0" xfId="0" applyFont="1" applyFill="1"/>
    <xf numFmtId="0" fontId="0" fillId="0" borderId="0" xfId="0" applyFont="1" applyFill="1"/>
    <xf numFmtId="0" fontId="0" fillId="0" borderId="0" xfId="0" applyNumberFormat="1" applyFill="1"/>
    <xf numFmtId="164" fontId="0" fillId="0" borderId="0" xfId="1" applyNumberFormat="1" applyFont="1" applyFill="1"/>
    <xf numFmtId="0" fontId="0" fillId="0" borderId="0" xfId="0" applyFont="1"/>
    <xf numFmtId="0" fontId="5" fillId="0" borderId="0" xfId="0" applyFont="1"/>
    <xf numFmtId="0" fontId="0" fillId="0" borderId="0" xfId="1" applyNumberFormat="1" applyFont="1" applyFill="1"/>
    <xf numFmtId="164" fontId="0" fillId="0" borderId="0" xfId="0" applyNumberFormat="1" applyFill="1"/>
    <xf numFmtId="9" fontId="0" fillId="0" borderId="0" xfId="0" applyNumberFormat="1"/>
    <xf numFmtId="14" fontId="0" fillId="0" borderId="0" xfId="0" applyNumberFormat="1" applyFill="1" applyAlignment="1">
      <alignment horizontal="right"/>
    </xf>
    <xf numFmtId="10" fontId="0" fillId="0" borderId="0" xfId="1" applyNumberFormat="1" applyFont="1" applyFill="1"/>
    <xf numFmtId="0" fontId="3" fillId="0" borderId="0" xfId="0" applyFont="1" applyFill="1" applyAlignment="1">
      <alignment wrapText="1"/>
    </xf>
    <xf numFmtId="0" fontId="3" fillId="0" borderId="0" xfId="0" applyFont="1" applyAlignment="1">
      <alignment wrapText="1"/>
    </xf>
    <xf numFmtId="0" fontId="0" fillId="0" borderId="0" xfId="0" applyFill="1" applyAlignment="1">
      <alignment horizontal="left"/>
    </xf>
    <xf numFmtId="0" fontId="4" fillId="0" borderId="0" xfId="0" applyFont="1"/>
    <xf numFmtId="0" fontId="0" fillId="0" borderId="0" xfId="0" applyFill="1" applyAlignment="1">
      <alignment wrapText="1"/>
    </xf>
    <xf numFmtId="14" fontId="0" fillId="0" borderId="0" xfId="0" applyNumberFormat="1" applyFill="1" applyBorder="1"/>
    <xf numFmtId="164" fontId="0" fillId="0" borderId="0" xfId="1" applyNumberFormat="1" applyFont="1" applyFill="1" applyBorder="1"/>
    <xf numFmtId="9" fontId="0" fillId="0" borderId="0" xfId="1" applyFont="1"/>
    <xf numFmtId="0" fontId="11" fillId="0" borderId="0" xfId="0" applyFont="1"/>
    <xf numFmtId="2" fontId="0" fillId="0" borderId="0" xfId="0" applyNumberFormat="1"/>
    <xf numFmtId="165" fontId="0" fillId="0" borderId="0" xfId="0" applyNumberFormat="1"/>
    <xf numFmtId="0" fontId="0" fillId="0" borderId="0" xfId="0" applyFill="1" applyAlignment="1"/>
    <xf numFmtId="0" fontId="13" fillId="0" borderId="0" xfId="0" applyFont="1" applyFill="1"/>
    <xf numFmtId="0" fontId="13" fillId="0" borderId="0" xfId="0" applyFont="1"/>
    <xf numFmtId="0" fontId="14" fillId="0" borderId="0" xfId="0" applyFont="1" applyFill="1"/>
    <xf numFmtId="0" fontId="15" fillId="0" borderId="0" xfId="2" applyFont="1" applyFill="1"/>
    <xf numFmtId="0" fontId="16" fillId="0" borderId="0" xfId="0" applyFont="1" applyFill="1"/>
    <xf numFmtId="2" fontId="16" fillId="0" borderId="0" xfId="0" applyNumberFormat="1" applyFont="1" applyFill="1"/>
    <xf numFmtId="0" fontId="16" fillId="0" borderId="0" xfId="0" applyFont="1" applyFill="1" applyAlignment="1">
      <alignment wrapText="1"/>
    </xf>
    <xf numFmtId="0" fontId="15" fillId="0" borderId="0" xfId="2" applyFont="1" applyFill="1" applyAlignment="1">
      <alignment wrapText="1"/>
    </xf>
    <xf numFmtId="0" fontId="15" fillId="0" borderId="0" xfId="0" applyFont="1" applyFill="1"/>
    <xf numFmtId="0" fontId="14" fillId="0" borderId="0" xfId="2" applyFont="1" applyFill="1" applyAlignment="1">
      <alignment wrapText="1"/>
    </xf>
    <xf numFmtId="0" fontId="17" fillId="0" borderId="0" xfId="2" applyFont="1" applyFill="1"/>
    <xf numFmtId="166" fontId="18" fillId="0" borderId="0" xfId="0" applyNumberFormat="1" applyFont="1"/>
    <xf numFmtId="14" fontId="18" fillId="0" borderId="0" xfId="0" applyNumberFormat="1" applyFont="1"/>
    <xf numFmtId="0" fontId="18" fillId="0" borderId="0" xfId="0" applyFont="1"/>
    <xf numFmtId="0" fontId="19" fillId="0" borderId="0" xfId="0" applyFont="1" applyFill="1"/>
    <xf numFmtId="167" fontId="18" fillId="0" borderId="0" xfId="0" applyNumberFormat="1" applyFont="1"/>
    <xf numFmtId="168" fontId="18" fillId="0" borderId="0" xfId="0" applyNumberFormat="1" applyFont="1"/>
    <xf numFmtId="0" fontId="14" fillId="0" borderId="0" xfId="2" applyFont="1" applyFill="1"/>
    <xf numFmtId="165" fontId="13" fillId="0" borderId="0" xfId="1" applyNumberFormat="1" applyFont="1"/>
    <xf numFmtId="164" fontId="13" fillId="0" borderId="0" xfId="1" applyNumberFormat="1" applyFont="1"/>
    <xf numFmtId="169" fontId="13" fillId="0" borderId="0" xfId="3" applyNumberFormat="1" applyFont="1" applyFill="1"/>
    <xf numFmtId="169" fontId="13" fillId="0" borderId="0" xfId="3" applyNumberFormat="1" applyFont="1"/>
    <xf numFmtId="169" fontId="19" fillId="0" borderId="0" xfId="3" applyNumberFormat="1" applyFont="1" applyFill="1" applyAlignment="1">
      <alignment horizontal="right"/>
    </xf>
    <xf numFmtId="0" fontId="16" fillId="0" borderId="0" xfId="0" applyFont="1" applyFill="1" applyAlignment="1">
      <alignment horizontal="right"/>
    </xf>
    <xf numFmtId="0" fontId="0" fillId="0" borderId="0" xfId="0" applyNumberFormat="1"/>
    <xf numFmtId="0" fontId="15" fillId="0" borderId="0" xfId="0" applyFont="1" applyFill="1" applyAlignment="1">
      <alignment wrapText="1"/>
    </xf>
    <xf numFmtId="2" fontId="14" fillId="0" borderId="0" xfId="0" applyNumberFormat="1" applyFont="1" applyFill="1"/>
    <xf numFmtId="2" fontId="13" fillId="0" borderId="0" xfId="0" applyNumberFormat="1" applyFont="1"/>
  </cellXfs>
  <cellStyles count="4">
    <cellStyle name="Gut" xfId="2" builtinId="26"/>
    <cellStyle name="Komma" xfId="3" builtinId="3"/>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Homes/naal/Z_Systems/RedirectedFolders/Documents/Abstimmungsresultate%20seit%201970_V3m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
      <sheetName val="liste"/>
      <sheetName val="Abstimmungen seit 1970"/>
    </sheetNames>
    <sheetDataSet>
      <sheetData sheetId="0" refreshError="1">
        <row r="2">
          <cell r="G2" t="str">
            <v>Obl</v>
          </cell>
          <cell r="K2"/>
          <cell r="N2"/>
        </row>
        <row r="3">
          <cell r="G3" t="str">
            <v>Obl</v>
          </cell>
          <cell r="K3"/>
          <cell r="N3"/>
        </row>
        <row r="4">
          <cell r="G4" t="str">
            <v>Fak</v>
          </cell>
          <cell r="K4"/>
          <cell r="N4"/>
        </row>
        <row r="5">
          <cell r="G5" t="str">
            <v>Obl</v>
          </cell>
          <cell r="K5"/>
          <cell r="N5"/>
        </row>
        <row r="6">
          <cell r="G6" t="str">
            <v>HV</v>
          </cell>
          <cell r="K6"/>
          <cell r="N6"/>
        </row>
        <row r="7">
          <cell r="G7" t="str">
            <v>EA</v>
          </cell>
          <cell r="K7"/>
          <cell r="N7"/>
        </row>
        <row r="8">
          <cell r="G8" t="str">
            <v>ST</v>
          </cell>
          <cell r="K8" t="str">
            <v>HV</v>
          </cell>
          <cell r="N8" t="str">
            <v>EA</v>
          </cell>
        </row>
        <row r="9">
          <cell r="G9" t="str">
            <v>Obl</v>
          </cell>
          <cell r="N9"/>
        </row>
        <row r="10">
          <cell r="G10" t="str">
            <v>Fak</v>
          </cell>
          <cell r="N10"/>
        </row>
        <row r="11">
          <cell r="G11" t="str">
            <v>VGR</v>
          </cell>
          <cell r="N11"/>
        </row>
        <row r="12">
          <cell r="G12" t="str">
            <v>VV</v>
          </cell>
          <cell r="N12"/>
        </row>
        <row r="13">
          <cell r="G13" t="str">
            <v>ST</v>
          </cell>
          <cell r="K13" t="str">
            <v>VGR</v>
          </cell>
          <cell r="N13" t="str">
            <v>VV</v>
          </cell>
        </row>
        <row r="14">
          <cell r="G14" t="str">
            <v>Fak</v>
          </cell>
          <cell r="N14"/>
        </row>
        <row r="15">
          <cell r="G15" t="str">
            <v>Fak</v>
          </cell>
          <cell r="N15"/>
        </row>
        <row r="16">
          <cell r="G16" t="str">
            <v>Fak</v>
          </cell>
          <cell r="N16"/>
        </row>
        <row r="17">
          <cell r="G17" t="str">
            <v>Fak</v>
          </cell>
          <cell r="N17"/>
        </row>
        <row r="18">
          <cell r="G18" t="str">
            <v>VI</v>
          </cell>
          <cell r="N18"/>
        </row>
        <row r="19">
          <cell r="G19" t="str">
            <v>Fak</v>
          </cell>
          <cell r="N19"/>
        </row>
        <row r="20">
          <cell r="G20" t="str">
            <v>Fak</v>
          </cell>
          <cell r="N20"/>
        </row>
        <row r="21">
          <cell r="G21" t="str">
            <v>Fak</v>
          </cell>
          <cell r="N21"/>
        </row>
        <row r="22">
          <cell r="G22" t="str">
            <v>VI</v>
          </cell>
          <cell r="N22"/>
        </row>
        <row r="23">
          <cell r="G23" t="str">
            <v xml:space="preserve">HV </v>
          </cell>
          <cell r="N23"/>
        </row>
        <row r="24">
          <cell r="G24" t="str">
            <v>EA</v>
          </cell>
          <cell r="N24"/>
        </row>
        <row r="25">
          <cell r="G25" t="str">
            <v>ST</v>
          </cell>
          <cell r="K25" t="str">
            <v xml:space="preserve">HV </v>
          </cell>
          <cell r="N25" t="str">
            <v>EA</v>
          </cell>
        </row>
        <row r="26">
          <cell r="G26" t="str">
            <v>Fak</v>
          </cell>
          <cell r="N26"/>
        </row>
        <row r="27">
          <cell r="G27" t="str">
            <v>VI</v>
          </cell>
          <cell r="N27"/>
        </row>
        <row r="28">
          <cell r="G28" t="str">
            <v>GGR</v>
          </cell>
          <cell r="N28"/>
        </row>
        <row r="29">
          <cell r="G29" t="str">
            <v xml:space="preserve">HV </v>
          </cell>
          <cell r="N29"/>
        </row>
        <row r="30">
          <cell r="G30" t="str">
            <v xml:space="preserve">EA  </v>
          </cell>
          <cell r="N30"/>
        </row>
        <row r="31">
          <cell r="G31" t="str">
            <v>ST</v>
          </cell>
          <cell r="K31" t="str">
            <v xml:space="preserve">HV </v>
          </cell>
          <cell r="N31" t="str">
            <v xml:space="preserve">EA  </v>
          </cell>
        </row>
        <row r="32">
          <cell r="G32" t="str">
            <v>Fak</v>
          </cell>
          <cell r="N32"/>
        </row>
        <row r="33">
          <cell r="G33" t="str">
            <v>VI</v>
          </cell>
          <cell r="N33"/>
        </row>
        <row r="34">
          <cell r="G34" t="str">
            <v>VI</v>
          </cell>
          <cell r="N34"/>
        </row>
        <row r="35">
          <cell r="G35" t="str">
            <v>GGR</v>
          </cell>
          <cell r="N35"/>
        </row>
        <row r="36">
          <cell r="G36" t="str">
            <v>ST</v>
          </cell>
          <cell r="K36" t="str">
            <v>VI</v>
          </cell>
          <cell r="N36" t="str">
            <v>GGR</v>
          </cell>
        </row>
        <row r="37">
          <cell r="G37" t="str">
            <v>Obl</v>
          </cell>
          <cell r="N37"/>
        </row>
        <row r="38">
          <cell r="G38" t="str">
            <v>Obl</v>
          </cell>
          <cell r="N38"/>
        </row>
        <row r="39">
          <cell r="G39" t="str">
            <v>VI</v>
          </cell>
          <cell r="N39"/>
        </row>
        <row r="40">
          <cell r="G40" t="str">
            <v>GGR</v>
          </cell>
          <cell r="N40"/>
        </row>
        <row r="41">
          <cell r="G41" t="str">
            <v>ST</v>
          </cell>
          <cell r="K41" t="str">
            <v>VI</v>
          </cell>
          <cell r="N41" t="str">
            <v>GGR</v>
          </cell>
        </row>
        <row r="42">
          <cell r="G42" t="str">
            <v>VGR</v>
          </cell>
          <cell r="N42"/>
        </row>
        <row r="43">
          <cell r="G43" t="str">
            <v>VV</v>
          </cell>
          <cell r="N43"/>
        </row>
        <row r="44">
          <cell r="G44" t="str">
            <v>ST</v>
          </cell>
          <cell r="K44" t="str">
            <v>VGR</v>
          </cell>
          <cell r="N44" t="str">
            <v>VV</v>
          </cell>
        </row>
        <row r="45">
          <cell r="G45" t="str">
            <v>VGR</v>
          </cell>
          <cell r="N45"/>
        </row>
        <row r="46">
          <cell r="G46" t="str">
            <v>VV</v>
          </cell>
          <cell r="N46"/>
        </row>
        <row r="47">
          <cell r="G47" t="str">
            <v>ST</v>
          </cell>
          <cell r="K47" t="str">
            <v>VGR</v>
          </cell>
          <cell r="N47" t="str">
            <v>VV</v>
          </cell>
        </row>
        <row r="48">
          <cell r="G48" t="str">
            <v>VGR</v>
          </cell>
          <cell r="N48"/>
        </row>
        <row r="49">
          <cell r="G49" t="str">
            <v>VV</v>
          </cell>
          <cell r="N49"/>
        </row>
        <row r="50">
          <cell r="G50" t="str">
            <v>ST</v>
          </cell>
          <cell r="K50" t="str">
            <v>VGR</v>
          </cell>
          <cell r="N50" t="str">
            <v>VV</v>
          </cell>
        </row>
        <row r="51">
          <cell r="G51" t="str">
            <v xml:space="preserve">Obl </v>
          </cell>
          <cell r="N51"/>
        </row>
        <row r="52">
          <cell r="G52" t="str">
            <v>VI</v>
          </cell>
          <cell r="N52"/>
        </row>
        <row r="53">
          <cell r="G53" t="str">
            <v>Obl</v>
          </cell>
          <cell r="N53"/>
        </row>
        <row r="54">
          <cell r="G54" t="str">
            <v xml:space="preserve">Fak </v>
          </cell>
          <cell r="N54"/>
        </row>
        <row r="55">
          <cell r="G55" t="str">
            <v>Obl</v>
          </cell>
          <cell r="N55"/>
        </row>
        <row r="56">
          <cell r="G56" t="str">
            <v>Obl</v>
          </cell>
          <cell r="N56"/>
        </row>
        <row r="57">
          <cell r="G57" t="str">
            <v>VGR</v>
          </cell>
          <cell r="N57"/>
        </row>
        <row r="58">
          <cell r="G58" t="str">
            <v>VV</v>
          </cell>
          <cell r="N58"/>
        </row>
        <row r="59">
          <cell r="G59" t="str">
            <v>ST</v>
          </cell>
          <cell r="K59" t="str">
            <v>VGR</v>
          </cell>
          <cell r="N59" t="str">
            <v>VV</v>
          </cell>
        </row>
        <row r="60">
          <cell r="G60" t="str">
            <v>Obl</v>
          </cell>
          <cell r="N60"/>
        </row>
        <row r="61">
          <cell r="G61" t="str">
            <v>Obl</v>
          </cell>
          <cell r="N61"/>
        </row>
        <row r="62">
          <cell r="G62" t="str">
            <v>Obl</v>
          </cell>
          <cell r="N62"/>
        </row>
        <row r="63">
          <cell r="G63" t="str">
            <v xml:space="preserve">Obl </v>
          </cell>
          <cell r="N63"/>
        </row>
        <row r="64">
          <cell r="G64" t="str">
            <v>Fak</v>
          </cell>
          <cell r="N64"/>
        </row>
        <row r="65">
          <cell r="G65" t="str">
            <v>Fak</v>
          </cell>
          <cell r="N65"/>
        </row>
        <row r="66">
          <cell r="G66" t="str">
            <v>Obl</v>
          </cell>
          <cell r="N66"/>
        </row>
        <row r="67">
          <cell r="G67" t="str">
            <v>Obl</v>
          </cell>
          <cell r="N67"/>
        </row>
        <row r="68">
          <cell r="G68" t="str">
            <v>Obl</v>
          </cell>
          <cell r="N68"/>
        </row>
        <row r="69">
          <cell r="G69" t="str">
            <v>Fak</v>
          </cell>
          <cell r="N69"/>
        </row>
        <row r="70">
          <cell r="G70" t="str">
            <v>Fak</v>
          </cell>
          <cell r="N70"/>
        </row>
        <row r="71">
          <cell r="G71" t="str">
            <v>VGR</v>
          </cell>
          <cell r="N71"/>
        </row>
        <row r="72">
          <cell r="G72" t="str">
            <v>VV</v>
          </cell>
          <cell r="N72"/>
        </row>
        <row r="73">
          <cell r="G73" t="str">
            <v>ST</v>
          </cell>
          <cell r="K73" t="str">
            <v>VGR</v>
          </cell>
          <cell r="N73" t="str">
            <v>VV</v>
          </cell>
        </row>
        <row r="74">
          <cell r="G74" t="str">
            <v>VI</v>
          </cell>
          <cell r="N74"/>
        </row>
        <row r="75">
          <cell r="G75" t="str">
            <v>VGR</v>
          </cell>
          <cell r="N75"/>
        </row>
        <row r="76">
          <cell r="G76" t="str">
            <v>VV</v>
          </cell>
          <cell r="N76"/>
        </row>
        <row r="77">
          <cell r="G77" t="str">
            <v>ST</v>
          </cell>
          <cell r="K77" t="str">
            <v>VGR</v>
          </cell>
          <cell r="N77" t="str">
            <v>VV</v>
          </cell>
        </row>
        <row r="78">
          <cell r="G78" t="str">
            <v xml:space="preserve">Fak </v>
          </cell>
          <cell r="N78"/>
        </row>
        <row r="79">
          <cell r="G79" t="str">
            <v xml:space="preserve">Fak </v>
          </cell>
          <cell r="N79"/>
        </row>
        <row r="80">
          <cell r="G80" t="str">
            <v>Obl</v>
          </cell>
          <cell r="N80"/>
        </row>
        <row r="81">
          <cell r="G81" t="str">
            <v>Obl</v>
          </cell>
          <cell r="N81"/>
        </row>
        <row r="82">
          <cell r="G82" t="str">
            <v>Fak</v>
          </cell>
          <cell r="N82"/>
        </row>
        <row r="83">
          <cell r="G83" t="str">
            <v>Fak</v>
          </cell>
          <cell r="N83"/>
        </row>
        <row r="84">
          <cell r="G84" t="str">
            <v>VGR</v>
          </cell>
          <cell r="N84"/>
        </row>
        <row r="85">
          <cell r="G85" t="str">
            <v>VV</v>
          </cell>
          <cell r="N85"/>
        </row>
        <row r="86">
          <cell r="G86" t="str">
            <v>ST</v>
          </cell>
          <cell r="K86" t="str">
            <v>VGR</v>
          </cell>
          <cell r="N86" t="str">
            <v>VV</v>
          </cell>
        </row>
        <row r="87">
          <cell r="G87" t="str">
            <v>Obl</v>
          </cell>
          <cell r="N87"/>
        </row>
        <row r="88">
          <cell r="G88" t="str">
            <v>VI</v>
          </cell>
          <cell r="N88"/>
        </row>
        <row r="89">
          <cell r="G89" t="str">
            <v>VI</v>
          </cell>
          <cell r="N89"/>
        </row>
        <row r="90">
          <cell r="G90" t="str">
            <v xml:space="preserve">HV </v>
          </cell>
          <cell r="N90"/>
        </row>
        <row r="91">
          <cell r="G91" t="str">
            <v xml:space="preserve">EA  </v>
          </cell>
          <cell r="N91"/>
        </row>
        <row r="92">
          <cell r="G92" t="str">
            <v>ST</v>
          </cell>
          <cell r="K92" t="str">
            <v xml:space="preserve">HV </v>
          </cell>
          <cell r="N92" t="str">
            <v xml:space="preserve">EA  </v>
          </cell>
        </row>
        <row r="93">
          <cell r="G93" t="str">
            <v>VI</v>
          </cell>
          <cell r="N93"/>
        </row>
        <row r="94">
          <cell r="G94" t="str">
            <v>Fak</v>
          </cell>
          <cell r="N94"/>
        </row>
        <row r="95">
          <cell r="G95" t="str">
            <v>Fak</v>
          </cell>
          <cell r="N95"/>
        </row>
        <row r="96">
          <cell r="G96" t="str">
            <v>VGR</v>
          </cell>
          <cell r="N96"/>
        </row>
        <row r="97">
          <cell r="G97" t="str">
            <v>VV</v>
          </cell>
          <cell r="N97"/>
        </row>
        <row r="98">
          <cell r="G98" t="str">
            <v>ST</v>
          </cell>
          <cell r="K98" t="str">
            <v>VGR</v>
          </cell>
          <cell r="N98" t="str">
            <v>VV</v>
          </cell>
        </row>
        <row r="99">
          <cell r="G99" t="str">
            <v>VGR</v>
          </cell>
          <cell r="N99"/>
        </row>
        <row r="100">
          <cell r="G100" t="str">
            <v>VV</v>
          </cell>
          <cell r="N100"/>
        </row>
        <row r="101">
          <cell r="G101" t="str">
            <v>ST</v>
          </cell>
          <cell r="K101" t="str">
            <v>VGR</v>
          </cell>
          <cell r="N101" t="str">
            <v>VV</v>
          </cell>
        </row>
        <row r="102">
          <cell r="G102" t="str">
            <v>VGR</v>
          </cell>
          <cell r="N102"/>
        </row>
        <row r="103">
          <cell r="G103" t="str">
            <v>VV</v>
          </cell>
          <cell r="N103"/>
        </row>
        <row r="104">
          <cell r="G104" t="str">
            <v>ST</v>
          </cell>
          <cell r="K104" t="str">
            <v>VGR</v>
          </cell>
          <cell r="N104" t="str">
            <v>VV</v>
          </cell>
        </row>
        <row r="105">
          <cell r="G105" t="str">
            <v>Fak</v>
          </cell>
          <cell r="N105"/>
        </row>
        <row r="106">
          <cell r="G106" t="str">
            <v>Fak</v>
          </cell>
          <cell r="N106"/>
        </row>
        <row r="107">
          <cell r="G107" t="str">
            <v>VI</v>
          </cell>
          <cell r="N107"/>
        </row>
        <row r="108">
          <cell r="G108" t="str">
            <v>Fak</v>
          </cell>
          <cell r="N108"/>
        </row>
        <row r="109">
          <cell r="G109" t="str">
            <v>Obl</v>
          </cell>
          <cell r="N109"/>
        </row>
        <row r="110">
          <cell r="G110" t="str">
            <v>Fak</v>
          </cell>
          <cell r="N110"/>
        </row>
        <row r="111">
          <cell r="G111" t="str">
            <v>VI</v>
          </cell>
          <cell r="N111"/>
        </row>
        <row r="112">
          <cell r="G112" t="str">
            <v>GGR</v>
          </cell>
          <cell r="N112"/>
        </row>
        <row r="113">
          <cell r="G113" t="str">
            <v>ST</v>
          </cell>
          <cell r="K113" t="str">
            <v>VI</v>
          </cell>
          <cell r="N113" t="str">
            <v>GGR</v>
          </cell>
        </row>
        <row r="114">
          <cell r="G114" t="str">
            <v>OF</v>
          </cell>
          <cell r="N114"/>
        </row>
        <row r="115">
          <cell r="G115" t="str">
            <v>VI</v>
          </cell>
          <cell r="N115"/>
        </row>
        <row r="116">
          <cell r="G116" t="str">
            <v>OF</v>
          </cell>
          <cell r="N116"/>
        </row>
        <row r="117">
          <cell r="G117" t="str">
            <v>OF</v>
          </cell>
          <cell r="N117"/>
        </row>
        <row r="118">
          <cell r="G118" t="str">
            <v>VI</v>
          </cell>
          <cell r="N118"/>
        </row>
        <row r="119">
          <cell r="G119" t="str">
            <v>Obl</v>
          </cell>
          <cell r="N119"/>
        </row>
        <row r="120">
          <cell r="G120" t="str">
            <v>OF</v>
          </cell>
          <cell r="N120"/>
        </row>
        <row r="121">
          <cell r="G121" t="str">
            <v>OF</v>
          </cell>
          <cell r="N121"/>
        </row>
        <row r="122">
          <cell r="G122" t="str">
            <v>Fak</v>
          </cell>
          <cell r="N122"/>
        </row>
        <row r="123">
          <cell r="G123" t="str">
            <v>Obl</v>
          </cell>
          <cell r="N123"/>
        </row>
        <row r="124">
          <cell r="G124" t="str">
            <v>VI</v>
          </cell>
          <cell r="N124"/>
        </row>
        <row r="125">
          <cell r="G125" t="str">
            <v>Obl</v>
          </cell>
          <cell r="N125"/>
        </row>
        <row r="126">
          <cell r="G126" t="str">
            <v>VV</v>
          </cell>
          <cell r="N126"/>
        </row>
        <row r="127">
          <cell r="G127" t="str">
            <v>VI</v>
          </cell>
          <cell r="N127"/>
        </row>
        <row r="128">
          <cell r="G128" t="str">
            <v>VGR</v>
          </cell>
          <cell r="N128"/>
        </row>
        <row r="129">
          <cell r="G129" t="str">
            <v>OF</v>
          </cell>
          <cell r="N129"/>
        </row>
        <row r="130">
          <cell r="G130" t="str">
            <v>VI</v>
          </cell>
          <cell r="N130"/>
        </row>
        <row r="131">
          <cell r="G131" t="str">
            <v>VI</v>
          </cell>
          <cell r="N131"/>
        </row>
        <row r="132">
          <cell r="G132" t="str">
            <v>Fak</v>
          </cell>
          <cell r="N132"/>
        </row>
        <row r="133">
          <cell r="G133" t="str">
            <v>VGR</v>
          </cell>
          <cell r="N133"/>
        </row>
        <row r="134">
          <cell r="G134" t="str">
            <v>Obl</v>
          </cell>
          <cell r="N134"/>
        </row>
        <row r="135">
          <cell r="G135" t="str">
            <v>OF</v>
          </cell>
          <cell r="N135"/>
        </row>
        <row r="136">
          <cell r="G136" t="str">
            <v>Fak</v>
          </cell>
          <cell r="N136"/>
        </row>
        <row r="137">
          <cell r="G137" t="str">
            <v>Fak</v>
          </cell>
          <cell r="N137"/>
        </row>
        <row r="138">
          <cell r="G138" t="str">
            <v>OF</v>
          </cell>
          <cell r="N138"/>
        </row>
        <row r="139">
          <cell r="G139" t="str">
            <v>OF</v>
          </cell>
          <cell r="N139"/>
        </row>
        <row r="140">
          <cell r="G140" t="str">
            <v>OF</v>
          </cell>
          <cell r="N140"/>
        </row>
        <row r="141">
          <cell r="G141" t="str">
            <v>Fak</v>
          </cell>
          <cell r="N141"/>
        </row>
        <row r="142">
          <cell r="G142" t="str">
            <v>VI</v>
          </cell>
          <cell r="N142"/>
        </row>
        <row r="143">
          <cell r="G143" t="str">
            <v>Obl</v>
          </cell>
          <cell r="N143"/>
        </row>
        <row r="144">
          <cell r="G144" t="str">
            <v>Obl</v>
          </cell>
          <cell r="N144"/>
        </row>
        <row r="145">
          <cell r="G145" t="str">
            <v>VI</v>
          </cell>
          <cell r="N145"/>
        </row>
        <row r="146">
          <cell r="G146" t="str">
            <v>Obl</v>
          </cell>
          <cell r="N146"/>
        </row>
        <row r="147">
          <cell r="G147" t="str">
            <v>OF</v>
          </cell>
          <cell r="N147"/>
        </row>
        <row r="148">
          <cell r="G148" t="str">
            <v>Fak</v>
          </cell>
          <cell r="N148"/>
        </row>
        <row r="149">
          <cell r="G149" t="str">
            <v>OF</v>
          </cell>
          <cell r="N149"/>
        </row>
        <row r="150">
          <cell r="G150" t="str">
            <v>OF</v>
          </cell>
          <cell r="N150"/>
        </row>
        <row r="151">
          <cell r="G151" t="str">
            <v>VI</v>
          </cell>
          <cell r="N151"/>
        </row>
        <row r="152">
          <cell r="G152" t="str">
            <v>VI</v>
          </cell>
          <cell r="N152"/>
        </row>
        <row r="153">
          <cell r="G153" t="str">
            <v>Fak</v>
          </cell>
          <cell r="N153"/>
        </row>
        <row r="154">
          <cell r="G154" t="str">
            <v>OF</v>
          </cell>
          <cell r="N154"/>
        </row>
        <row r="155">
          <cell r="G155" t="str">
            <v>VI</v>
          </cell>
          <cell r="N155"/>
        </row>
        <row r="156">
          <cell r="G156" t="str">
            <v>VI</v>
          </cell>
          <cell r="N156"/>
        </row>
        <row r="157">
          <cell r="G157" t="str">
            <v>VI</v>
          </cell>
          <cell r="N157"/>
        </row>
        <row r="158">
          <cell r="G158" t="str">
            <v>OF</v>
          </cell>
          <cell r="N158"/>
        </row>
        <row r="159">
          <cell r="G159" t="str">
            <v>Obl</v>
          </cell>
          <cell r="N159"/>
        </row>
        <row r="160">
          <cell r="G160" t="str">
            <v>Obl</v>
          </cell>
          <cell r="N160"/>
        </row>
        <row r="161">
          <cell r="G161" t="str">
            <v>FF</v>
          </cell>
          <cell r="N161"/>
        </row>
        <row r="162">
          <cell r="G162" t="str">
            <v>OF</v>
          </cell>
          <cell r="N162"/>
        </row>
        <row r="163">
          <cell r="G163" t="str">
            <v>VI</v>
          </cell>
          <cell r="N163"/>
        </row>
        <row r="164">
          <cell r="G164" t="str">
            <v>VI</v>
          </cell>
          <cell r="N164"/>
        </row>
        <row r="165">
          <cell r="G165" t="str">
            <v>OF</v>
          </cell>
          <cell r="N165"/>
        </row>
        <row r="166">
          <cell r="G166" t="str">
            <v>VI</v>
          </cell>
          <cell r="N166"/>
        </row>
        <row r="167">
          <cell r="G167" t="str">
            <v>GGR</v>
          </cell>
          <cell r="N167"/>
        </row>
        <row r="168">
          <cell r="G168" t="str">
            <v>Obl</v>
          </cell>
          <cell r="N168"/>
        </row>
        <row r="169">
          <cell r="G169" t="str">
            <v>FF</v>
          </cell>
          <cell r="N169"/>
        </row>
        <row r="170">
          <cell r="G170" t="str">
            <v>OF</v>
          </cell>
          <cell r="N170"/>
        </row>
        <row r="171">
          <cell r="G171" t="str">
            <v>OF</v>
          </cell>
          <cell r="N171"/>
        </row>
        <row r="172">
          <cell r="G172" t="str">
            <v>OF</v>
          </cell>
          <cell r="N172"/>
        </row>
        <row r="173">
          <cell r="G173" t="str">
            <v>OF</v>
          </cell>
          <cell r="N173"/>
        </row>
        <row r="174">
          <cell r="G174" t="str">
            <v>Fak</v>
          </cell>
          <cell r="N174"/>
        </row>
        <row r="175">
          <cell r="G175" t="str">
            <v>OF</v>
          </cell>
          <cell r="N175"/>
        </row>
        <row r="176">
          <cell r="G176" t="str">
            <v>VI</v>
          </cell>
          <cell r="N176"/>
        </row>
        <row r="177">
          <cell r="G177" t="str">
            <v>OF</v>
          </cell>
          <cell r="N177"/>
        </row>
        <row r="178">
          <cell r="G178" t="str">
            <v>OF</v>
          </cell>
          <cell r="N178"/>
        </row>
        <row r="179">
          <cell r="G179" t="str">
            <v>OF</v>
          </cell>
          <cell r="N179"/>
        </row>
        <row r="180">
          <cell r="G180" t="str">
            <v>Obl</v>
          </cell>
          <cell r="N180"/>
        </row>
        <row r="181">
          <cell r="G181" t="str">
            <v>Obl</v>
          </cell>
          <cell r="N181"/>
        </row>
        <row r="182">
          <cell r="G182" t="str">
            <v>OF</v>
          </cell>
          <cell r="N182"/>
        </row>
        <row r="183">
          <cell r="G183" t="str">
            <v>OF</v>
          </cell>
          <cell r="N183"/>
        </row>
        <row r="184">
          <cell r="G184" t="str">
            <v>OF</v>
          </cell>
          <cell r="N184"/>
        </row>
        <row r="185">
          <cell r="G185" t="str">
            <v>Obl</v>
          </cell>
          <cell r="N185"/>
        </row>
        <row r="186">
          <cell r="G186" t="str">
            <v>OF</v>
          </cell>
          <cell r="N186"/>
        </row>
        <row r="187">
          <cell r="G187" t="str">
            <v>OF</v>
          </cell>
          <cell r="N187"/>
        </row>
        <row r="188">
          <cell r="G188" t="str">
            <v>Fak</v>
          </cell>
          <cell r="N188"/>
        </row>
        <row r="189">
          <cell r="G189" t="str">
            <v>OF</v>
          </cell>
          <cell r="N189"/>
        </row>
        <row r="190">
          <cell r="G190" t="str">
            <v>OF</v>
          </cell>
          <cell r="N190"/>
        </row>
        <row r="191">
          <cell r="G191" t="str">
            <v>Obl</v>
          </cell>
          <cell r="N191"/>
        </row>
        <row r="192">
          <cell r="G192" t="str">
            <v>Fak</v>
          </cell>
          <cell r="N192"/>
        </row>
        <row r="193">
          <cell r="G193" t="str">
            <v>Obl</v>
          </cell>
          <cell r="N193"/>
        </row>
        <row r="194">
          <cell r="G194" t="str">
            <v>FF</v>
          </cell>
          <cell r="N194"/>
        </row>
        <row r="195">
          <cell r="G195" t="str">
            <v>Fak</v>
          </cell>
          <cell r="N195"/>
        </row>
        <row r="196">
          <cell r="G196" t="str">
            <v>OF</v>
          </cell>
          <cell r="N196"/>
        </row>
        <row r="197">
          <cell r="G197" t="str">
            <v>Fak</v>
          </cell>
          <cell r="N197"/>
        </row>
        <row r="198">
          <cell r="G198" t="str">
            <v>Fak</v>
          </cell>
          <cell r="N198"/>
        </row>
        <row r="199">
          <cell r="G199" t="str">
            <v>FF</v>
          </cell>
          <cell r="N199"/>
        </row>
        <row r="200">
          <cell r="G200" t="str">
            <v>OF</v>
          </cell>
          <cell r="N200"/>
        </row>
        <row r="201">
          <cell r="G201" t="str">
            <v>OF</v>
          </cell>
          <cell r="N201"/>
        </row>
        <row r="202">
          <cell r="G202" t="str">
            <v>OF</v>
          </cell>
          <cell r="N202"/>
        </row>
        <row r="203">
          <cell r="G203" t="str">
            <v>OF</v>
          </cell>
          <cell r="N203"/>
        </row>
        <row r="204">
          <cell r="G204" t="str">
            <v>VI</v>
          </cell>
          <cell r="N204"/>
        </row>
        <row r="205">
          <cell r="G205" t="str">
            <v>OF</v>
          </cell>
          <cell r="N205"/>
        </row>
        <row r="206">
          <cell r="G206" t="str">
            <v>OF</v>
          </cell>
          <cell r="N206"/>
        </row>
        <row r="207">
          <cell r="G207" t="str">
            <v>Obl</v>
          </cell>
          <cell r="N207"/>
        </row>
        <row r="208">
          <cell r="G208" t="str">
            <v>Fak</v>
          </cell>
          <cell r="N208"/>
        </row>
        <row r="209">
          <cell r="G209" t="str">
            <v>Fak</v>
          </cell>
          <cell r="N209"/>
        </row>
        <row r="210">
          <cell r="G210" t="str">
            <v>Fak</v>
          </cell>
          <cell r="N210"/>
        </row>
        <row r="211">
          <cell r="G211" t="str">
            <v>OF</v>
          </cell>
          <cell r="N211"/>
        </row>
        <row r="212">
          <cell r="G212" t="str">
            <v>OF</v>
          </cell>
          <cell r="N212"/>
        </row>
        <row r="213">
          <cell r="G213" t="str">
            <v>Fak</v>
          </cell>
          <cell r="N213"/>
        </row>
        <row r="214">
          <cell r="G214" t="str">
            <v>Fak</v>
          </cell>
          <cell r="N214"/>
        </row>
        <row r="215">
          <cell r="G215" t="str">
            <v>FF</v>
          </cell>
          <cell r="N215"/>
        </row>
        <row r="216">
          <cell r="G216" t="str">
            <v>VI</v>
          </cell>
          <cell r="N216"/>
        </row>
        <row r="217">
          <cell r="G217" t="str">
            <v>OF</v>
          </cell>
          <cell r="N217"/>
        </row>
        <row r="218">
          <cell r="G218" t="str">
            <v>OF</v>
          </cell>
          <cell r="N218"/>
        </row>
        <row r="219">
          <cell r="G219" t="str">
            <v>OF</v>
          </cell>
          <cell r="N219"/>
        </row>
        <row r="220">
          <cell r="G220" t="str">
            <v>OF</v>
          </cell>
          <cell r="N220"/>
        </row>
        <row r="221">
          <cell r="G221" t="str">
            <v>OF</v>
          </cell>
          <cell r="N221"/>
        </row>
        <row r="222">
          <cell r="G222" t="str">
            <v>OF</v>
          </cell>
          <cell r="N222"/>
        </row>
        <row r="223">
          <cell r="G223" t="str">
            <v>Fak</v>
          </cell>
          <cell r="N223"/>
        </row>
        <row r="224">
          <cell r="G224" t="str">
            <v>VI</v>
          </cell>
          <cell r="N224"/>
        </row>
        <row r="225">
          <cell r="G225" t="str">
            <v>VI</v>
          </cell>
          <cell r="N225"/>
        </row>
        <row r="226">
          <cell r="G226" t="str">
            <v>OF</v>
          </cell>
          <cell r="N226"/>
        </row>
        <row r="227">
          <cell r="G227" t="str">
            <v>Obl</v>
          </cell>
          <cell r="N227"/>
        </row>
        <row r="228">
          <cell r="G228" t="str">
            <v>VI</v>
          </cell>
          <cell r="N228"/>
        </row>
        <row r="229">
          <cell r="G229" t="str">
            <v>GGR</v>
          </cell>
          <cell r="N229"/>
        </row>
        <row r="230">
          <cell r="G230" t="str">
            <v>OF</v>
          </cell>
          <cell r="N230"/>
        </row>
        <row r="231">
          <cell r="G231" t="str">
            <v>Obl</v>
          </cell>
          <cell r="N231"/>
        </row>
        <row r="232">
          <cell r="G232" t="str">
            <v>FF</v>
          </cell>
          <cell r="N232"/>
        </row>
        <row r="233">
          <cell r="G233" t="str">
            <v>OF</v>
          </cell>
          <cell r="N233"/>
        </row>
        <row r="234">
          <cell r="G234" t="str">
            <v>VI</v>
          </cell>
          <cell r="N234"/>
        </row>
        <row r="235">
          <cell r="G235" t="str">
            <v>FF</v>
          </cell>
          <cell r="N235"/>
        </row>
        <row r="236">
          <cell r="G236" t="str">
            <v>OF</v>
          </cell>
          <cell r="N236"/>
        </row>
        <row r="237">
          <cell r="G237" t="str">
            <v>OF</v>
          </cell>
          <cell r="N237"/>
        </row>
        <row r="238">
          <cell r="G238" t="str">
            <v>VI</v>
          </cell>
          <cell r="N238"/>
        </row>
        <row r="239">
          <cell r="G239" t="str">
            <v>Obl</v>
          </cell>
          <cell r="N239"/>
        </row>
        <row r="240">
          <cell r="G240" t="str">
            <v>Fak</v>
          </cell>
          <cell r="N240"/>
        </row>
        <row r="241">
          <cell r="G241" t="str">
            <v>Fak</v>
          </cell>
          <cell r="N241"/>
        </row>
        <row r="242">
          <cell r="G242" t="str">
            <v>Obl</v>
          </cell>
          <cell r="N242"/>
        </row>
        <row r="243">
          <cell r="G243" t="str">
            <v>OF</v>
          </cell>
          <cell r="N243"/>
        </row>
        <row r="244">
          <cell r="G244" t="str">
            <v>Obl</v>
          </cell>
          <cell r="N244"/>
        </row>
        <row r="245">
          <cell r="G245" t="str">
            <v>OF</v>
          </cell>
          <cell r="N245"/>
        </row>
        <row r="246">
          <cell r="G246" t="str">
            <v>OF</v>
          </cell>
          <cell r="N246"/>
        </row>
        <row r="247">
          <cell r="G247" t="str">
            <v>OF</v>
          </cell>
          <cell r="N247"/>
        </row>
        <row r="248">
          <cell r="G248" t="str">
            <v>VI</v>
          </cell>
          <cell r="N248"/>
        </row>
        <row r="249">
          <cell r="G249" t="str">
            <v>GGR</v>
          </cell>
          <cell r="N249"/>
        </row>
        <row r="250">
          <cell r="G250" t="str">
            <v>VI</v>
          </cell>
          <cell r="N250"/>
        </row>
        <row r="251">
          <cell r="G251" t="str">
            <v>VI</v>
          </cell>
          <cell r="N251"/>
        </row>
        <row r="252">
          <cell r="G252" t="str">
            <v>OF</v>
          </cell>
          <cell r="N252"/>
        </row>
        <row r="253">
          <cell r="G253" t="str">
            <v>OF</v>
          </cell>
          <cell r="N253"/>
        </row>
        <row r="254">
          <cell r="G254" t="str">
            <v>Obl</v>
          </cell>
          <cell r="N254"/>
        </row>
        <row r="255">
          <cell r="G255" t="str">
            <v>Obl</v>
          </cell>
          <cell r="N255"/>
        </row>
        <row r="256">
          <cell r="G256" t="str">
            <v>OF</v>
          </cell>
          <cell r="N256"/>
        </row>
        <row r="257">
          <cell r="G257" t="str">
            <v>Obl</v>
          </cell>
          <cell r="N257"/>
        </row>
        <row r="258">
          <cell r="G258" t="str">
            <v>OF</v>
          </cell>
          <cell r="N258"/>
        </row>
        <row r="259">
          <cell r="G259" t="str">
            <v>VI</v>
          </cell>
          <cell r="N259"/>
        </row>
        <row r="260">
          <cell r="G260" t="str">
            <v>OF</v>
          </cell>
          <cell r="N260"/>
        </row>
        <row r="261">
          <cell r="G261" t="str">
            <v>Obl</v>
          </cell>
          <cell r="N261"/>
        </row>
        <row r="262">
          <cell r="G262" t="str">
            <v>Obl</v>
          </cell>
          <cell r="N262"/>
        </row>
        <row r="263">
          <cell r="G263" t="str">
            <v>Fak</v>
          </cell>
          <cell r="N263"/>
        </row>
        <row r="264">
          <cell r="G264" t="str">
            <v>Fak</v>
          </cell>
          <cell r="N264"/>
        </row>
        <row r="265">
          <cell r="G265" t="str">
            <v>Fak</v>
          </cell>
          <cell r="N265"/>
        </row>
        <row r="266">
          <cell r="G266" t="str">
            <v>Fak</v>
          </cell>
          <cell r="N266"/>
        </row>
        <row r="267">
          <cell r="G267" t="str">
            <v>Fak</v>
          </cell>
          <cell r="N267"/>
        </row>
        <row r="268">
          <cell r="G268" t="str">
            <v>VI</v>
          </cell>
          <cell r="N268"/>
        </row>
        <row r="269">
          <cell r="G269" t="str">
            <v>Obl</v>
          </cell>
          <cell r="N269"/>
        </row>
        <row r="270">
          <cell r="G270" t="str">
            <v>Obl</v>
          </cell>
          <cell r="N270"/>
        </row>
        <row r="271">
          <cell r="G271" t="str">
            <v>Obl</v>
          </cell>
          <cell r="N271"/>
        </row>
        <row r="272">
          <cell r="G272" t="str">
            <v>OF</v>
          </cell>
          <cell r="N272"/>
        </row>
        <row r="273">
          <cell r="G273" t="str">
            <v>Obl</v>
          </cell>
          <cell r="N273"/>
        </row>
        <row r="274">
          <cell r="G274" t="str">
            <v>Obl</v>
          </cell>
          <cell r="N274"/>
        </row>
        <row r="275">
          <cell r="G275" t="str">
            <v>OF</v>
          </cell>
          <cell r="N275"/>
        </row>
        <row r="276">
          <cell r="G276" t="str">
            <v>Obl</v>
          </cell>
          <cell r="N276"/>
        </row>
        <row r="277">
          <cell r="G277" t="str">
            <v>Obl</v>
          </cell>
          <cell r="N277"/>
        </row>
        <row r="278">
          <cell r="G278" t="str">
            <v>Obl</v>
          </cell>
          <cell r="N278"/>
        </row>
        <row r="279">
          <cell r="G279" t="str">
            <v>Obl</v>
          </cell>
          <cell r="N279"/>
        </row>
        <row r="280">
          <cell r="G280" t="str">
            <v>Obl</v>
          </cell>
          <cell r="N280"/>
        </row>
        <row r="281">
          <cell r="G281" t="str">
            <v>OF</v>
          </cell>
          <cell r="N281"/>
        </row>
        <row r="282">
          <cell r="G282" t="str">
            <v>Obl</v>
          </cell>
          <cell r="N282"/>
        </row>
        <row r="283">
          <cell r="G283" t="str">
            <v>Obl</v>
          </cell>
          <cell r="N283"/>
        </row>
        <row r="284">
          <cell r="G284" t="str">
            <v>Obl</v>
          </cell>
          <cell r="N284"/>
        </row>
        <row r="285">
          <cell r="G285" t="str">
            <v>Obl</v>
          </cell>
          <cell r="N285"/>
        </row>
        <row r="286">
          <cell r="G286" t="str">
            <v>Obl</v>
          </cell>
          <cell r="N286"/>
        </row>
        <row r="287">
          <cell r="G287" t="str">
            <v>Obl</v>
          </cell>
          <cell r="N287"/>
        </row>
        <row r="288">
          <cell r="G288" t="str">
            <v>Obl</v>
          </cell>
          <cell r="N288"/>
        </row>
        <row r="289">
          <cell r="G289" t="str">
            <v>Obl</v>
          </cell>
          <cell r="N289"/>
        </row>
        <row r="290">
          <cell r="G290" t="str">
            <v>OF</v>
          </cell>
          <cell r="N290"/>
        </row>
        <row r="291">
          <cell r="G291" t="str">
            <v>OF</v>
          </cell>
          <cell r="N291"/>
        </row>
        <row r="292">
          <cell r="G292" t="str">
            <v>Obl</v>
          </cell>
          <cell r="N292"/>
        </row>
        <row r="293">
          <cell r="G293" t="str">
            <v>Obl</v>
          </cell>
          <cell r="N293"/>
        </row>
        <row r="294">
          <cell r="G294" t="str">
            <v>OF</v>
          </cell>
          <cell r="N294"/>
        </row>
        <row r="295">
          <cell r="G295" t="str">
            <v>Obl</v>
          </cell>
          <cell r="N295"/>
        </row>
        <row r="296">
          <cell r="G296" t="str">
            <v>Obl</v>
          </cell>
          <cell r="N296"/>
        </row>
        <row r="297">
          <cell r="G297" t="str">
            <v>OF</v>
          </cell>
          <cell r="N297"/>
        </row>
        <row r="298">
          <cell r="G298" t="str">
            <v>Obl</v>
          </cell>
          <cell r="N298"/>
        </row>
        <row r="299">
          <cell r="G299" t="str">
            <v>Obl</v>
          </cell>
          <cell r="N299"/>
        </row>
        <row r="300">
          <cell r="G300" t="str">
            <v>Obl</v>
          </cell>
          <cell r="N300"/>
        </row>
        <row r="301">
          <cell r="G301" t="str">
            <v>OF</v>
          </cell>
          <cell r="N301"/>
        </row>
        <row r="302">
          <cell r="G302" t="str">
            <v>OF</v>
          </cell>
          <cell r="N302"/>
        </row>
        <row r="303">
          <cell r="G303" t="str">
            <v>OF</v>
          </cell>
          <cell r="N303"/>
        </row>
        <row r="304">
          <cell r="G304" t="str">
            <v>Obl</v>
          </cell>
          <cell r="N304"/>
        </row>
        <row r="305">
          <cell r="G305" t="str">
            <v>Obl</v>
          </cell>
          <cell r="N305"/>
        </row>
        <row r="306">
          <cell r="G306" t="str">
            <v>OF</v>
          </cell>
          <cell r="N306"/>
        </row>
        <row r="307">
          <cell r="G307" t="str">
            <v>OF</v>
          </cell>
          <cell r="N307"/>
        </row>
      </sheetData>
      <sheetData sheetId="1" refreshError="1">
        <row r="1">
          <cell r="A1" t="str">
            <v>EA</v>
          </cell>
          <cell r="B1" t="str">
            <v>Eventualantrag Grosser Rat</v>
          </cell>
          <cell r="C1" t="str">
            <v>Projet alternatif</v>
          </cell>
        </row>
        <row r="2">
          <cell r="A2" t="str">
            <v>Fak</v>
          </cell>
          <cell r="B2" t="str">
            <v>Fakultatives Referendum (ab 1972)</v>
          </cell>
          <cell r="C2" t="str">
            <v>référendum facultatif</v>
          </cell>
        </row>
        <row r="3">
          <cell r="A3" t="str">
            <v>GGR</v>
          </cell>
          <cell r="B3" t="str">
            <v>Gegenvorschlag Grosser Rat</v>
          </cell>
          <cell r="C3" t="str">
            <v>Contre-projet du Grand Conseil</v>
          </cell>
        </row>
        <row r="4">
          <cell r="A4" t="str">
            <v>HV</v>
          </cell>
          <cell r="B4" t="str">
            <v>Hauptvorlage Grosser Rat</v>
          </cell>
          <cell r="C4" t="str">
            <v>Projet principal du Grand Conseil</v>
          </cell>
        </row>
        <row r="5">
          <cell r="A5" t="str">
            <v>Obl</v>
          </cell>
          <cell r="B5" t="str">
            <v>Obligatorisches Referendum</v>
          </cell>
          <cell r="C5" t="str">
            <v>référendum facultatif</v>
          </cell>
        </row>
        <row r="6">
          <cell r="A6" t="str">
            <v>OF</v>
          </cell>
          <cell r="B6" t="str">
            <v>Obligatorisches Finanzreferendum (bis 1.1.1995)</v>
          </cell>
          <cell r="C6" t="str">
            <v>réferendum obligatoire financier</v>
          </cell>
        </row>
        <row r="7">
          <cell r="A7" t="str">
            <v>ST</v>
          </cell>
          <cell r="B7" t="str">
            <v>Stichfrage</v>
          </cell>
          <cell r="C7" t="str">
            <v>Question subsidiaire</v>
          </cell>
        </row>
        <row r="8">
          <cell r="A8" t="str">
            <v>VGR</v>
          </cell>
          <cell r="B8" t="str">
            <v>Vorlage Grosser Rat</v>
          </cell>
          <cell r="C8" t="str">
            <v>Projet du Grand Conseil</v>
          </cell>
        </row>
        <row r="9">
          <cell r="A9" t="str">
            <v>VI</v>
          </cell>
          <cell r="B9" t="str">
            <v>Volksinitiative</v>
          </cell>
          <cell r="C9" t="str">
            <v>Initiative populaire</v>
          </cell>
        </row>
        <row r="10">
          <cell r="A10" t="str">
            <v>VV</v>
          </cell>
          <cell r="B10" t="str">
            <v>Volksvorschlag</v>
          </cell>
          <cell r="C10" t="str">
            <v>Projet populaire</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318"/>
  <sheetViews>
    <sheetView tabSelected="1" topLeftCell="E1" zoomScaleNormal="100" zoomScaleSheetLayoutView="100" workbookViewId="0">
      <pane ySplit="1" topLeftCell="A5" activePane="bottomLeft" state="frozen"/>
      <selection pane="bottomLeft" activeCell="H32" sqref="H32"/>
    </sheetView>
  </sheetViews>
  <sheetFormatPr baseColWidth="10" defaultColWidth="9.140625" defaultRowHeight="15" x14ac:dyDescent="0.25"/>
  <cols>
    <col min="1" max="1" width="13.140625" style="63" bestFit="1" customWidth="1"/>
    <col min="2" max="3" width="13.28515625" customWidth="1"/>
    <col min="4" max="5" width="20" style="49" bestFit="1" customWidth="1"/>
    <col min="6" max="6" width="88.42578125" customWidth="1"/>
    <col min="7" max="7" width="93.42578125" customWidth="1"/>
    <col min="8" max="8" width="6.85546875" customWidth="1"/>
    <col min="9" max="9" width="28.42578125" style="37" customWidth="1"/>
    <col min="10" max="10" width="7.42578125" style="37" customWidth="1"/>
    <col min="11" max="11" width="14.42578125" customWidth="1"/>
    <col min="12" max="12" width="5.7109375" bestFit="1" customWidth="1"/>
    <col min="13" max="13" width="14.85546875" style="37" customWidth="1"/>
    <col min="14" max="14" width="14.42578125" style="37" customWidth="1"/>
    <col min="15" max="15" width="7.28515625" customWidth="1"/>
    <col min="16" max="16" width="9.7109375" style="37" customWidth="1"/>
    <col min="17" max="17" width="14.42578125" style="37" customWidth="1"/>
    <col min="18" max="18" width="14.85546875" bestFit="1" customWidth="1"/>
    <col min="19" max="19" width="10.7109375" style="57" bestFit="1" customWidth="1"/>
    <col min="20" max="20" width="17.140625" style="33" customWidth="1"/>
    <col min="21" max="21" width="17" customWidth="1"/>
    <col min="22" max="22" width="16.28515625" customWidth="1"/>
    <col min="23" max="23" width="18.42578125" customWidth="1"/>
    <col min="24" max="24" width="12.140625" bestFit="1" customWidth="1"/>
    <col min="25" max="25" width="10.5703125" customWidth="1"/>
    <col min="26" max="26" width="10.7109375" style="57" bestFit="1" customWidth="1"/>
    <col min="27" max="27" width="11.7109375" customWidth="1"/>
    <col min="28" max="28" width="10.7109375" style="57" bestFit="1" customWidth="1"/>
    <col min="29" max="31" width="11.7109375" customWidth="1"/>
    <col min="32" max="32" width="11.28515625" customWidth="1"/>
    <col min="33" max="33" width="9.42578125" bestFit="1" customWidth="1"/>
    <col min="34" max="34" width="9.42578125" style="37" customWidth="1"/>
    <col min="35" max="35" width="14.7109375" customWidth="1"/>
    <col min="36" max="37" width="14.7109375" style="37" customWidth="1"/>
    <col min="38" max="38" width="11.5703125" bestFit="1" customWidth="1"/>
  </cols>
  <sheetData>
    <row r="1" spans="1:41" s="44" customFormat="1" ht="15.75" customHeight="1" x14ac:dyDescent="0.2">
      <c r="A1" s="62" t="s">
        <v>870</v>
      </c>
      <c r="B1" s="39" t="s">
        <v>853</v>
      </c>
      <c r="C1" s="53" t="s">
        <v>888</v>
      </c>
      <c r="D1" s="46" t="s">
        <v>886</v>
      </c>
      <c r="E1" s="46" t="s">
        <v>887</v>
      </c>
      <c r="F1" s="39" t="s">
        <v>855</v>
      </c>
      <c r="G1" s="39" t="s">
        <v>854</v>
      </c>
      <c r="H1" s="40" t="s">
        <v>856</v>
      </c>
      <c r="I1" s="38" t="s">
        <v>874</v>
      </c>
      <c r="J1" s="38" t="s">
        <v>875</v>
      </c>
      <c r="K1" s="40" t="s">
        <v>857</v>
      </c>
      <c r="L1" s="40" t="s">
        <v>880</v>
      </c>
      <c r="M1" s="50" t="s">
        <v>881</v>
      </c>
      <c r="N1" s="50" t="s">
        <v>882</v>
      </c>
      <c r="O1" s="40" t="s">
        <v>883</v>
      </c>
      <c r="P1" s="50" t="s">
        <v>884</v>
      </c>
      <c r="Q1" s="50" t="s">
        <v>885</v>
      </c>
      <c r="R1" s="59" t="s">
        <v>858</v>
      </c>
      <c r="S1" s="58" t="s">
        <v>890</v>
      </c>
      <c r="T1" s="41" t="s">
        <v>859</v>
      </c>
      <c r="U1" s="39" t="s">
        <v>871</v>
      </c>
      <c r="V1" s="42" t="s">
        <v>860</v>
      </c>
      <c r="W1" s="42" t="s">
        <v>861</v>
      </c>
      <c r="X1" s="42" t="s">
        <v>862</v>
      </c>
      <c r="Y1" s="40" t="s">
        <v>863</v>
      </c>
      <c r="Z1" s="58" t="s">
        <v>891</v>
      </c>
      <c r="AA1" s="40" t="s">
        <v>864</v>
      </c>
      <c r="AB1" s="58" t="s">
        <v>892</v>
      </c>
      <c r="AC1" s="40" t="s">
        <v>872</v>
      </c>
      <c r="AD1" s="39" t="s">
        <v>865</v>
      </c>
      <c r="AE1" s="40" t="s">
        <v>873</v>
      </c>
      <c r="AF1" s="39" t="s">
        <v>866</v>
      </c>
      <c r="AG1" s="40" t="s">
        <v>889</v>
      </c>
      <c r="AH1" s="50" t="s">
        <v>867</v>
      </c>
      <c r="AI1" s="43" t="s">
        <v>868</v>
      </c>
      <c r="AJ1" s="45" t="s">
        <v>876</v>
      </c>
      <c r="AK1" s="45" t="s">
        <v>877</v>
      </c>
      <c r="AL1" s="61" t="s">
        <v>869</v>
      </c>
      <c r="AM1" s="40" t="s">
        <v>948</v>
      </c>
      <c r="AN1" s="45" t="s">
        <v>946</v>
      </c>
      <c r="AO1" s="45" t="s">
        <v>947</v>
      </c>
    </row>
    <row r="2" spans="1:41" s="44" customFormat="1" ht="15.75" customHeight="1" x14ac:dyDescent="0.25">
      <c r="A2" s="63" t="str">
        <f t="shared" ref="A2:A65" si="0">CONCATENATE(TEXT(B2,"JJJJ"),TEXT(B2,"MM"),TEXT(B2,"tt"))</f>
        <v>20230312</v>
      </c>
      <c r="B2" s="1">
        <v>44997</v>
      </c>
      <c r="C2" s="52">
        <f t="shared" ref="C2:C65" si="1">B2</f>
        <v>44997</v>
      </c>
      <c r="D2" s="47">
        <f t="shared" ref="D2:D65" si="2">B2</f>
        <v>44997</v>
      </c>
      <c r="E2" s="51">
        <f t="shared" ref="E2:E65" si="3">D2</f>
        <v>44997</v>
      </c>
      <c r="F2" t="s">
        <v>932</v>
      </c>
      <c r="G2" t="s">
        <v>936</v>
      </c>
      <c r="H2" s="6" t="s">
        <v>1</v>
      </c>
      <c r="I2" s="37" t="str">
        <f>IF(H2="NR","",VLOOKUP(H2,liste!$A$1:$H$15,2))</f>
        <v>Obligatorisches Referendum</v>
      </c>
      <c r="J2" s="37" t="str">
        <f>IF(H2="NR","",VLOOKUP(H2,liste!$A$1:$H$15,3))</f>
        <v>référendum facultatif</v>
      </c>
      <c r="K2" s="6" t="s">
        <v>4</v>
      </c>
      <c r="L2" s="40"/>
      <c r="M2" s="50"/>
      <c r="N2" s="50"/>
      <c r="O2" s="40"/>
      <c r="P2" s="50"/>
      <c r="Q2" s="50"/>
      <c r="R2">
        <v>746053</v>
      </c>
      <c r="S2" s="56">
        <f t="shared" ref="S2:S65" si="4">R2</f>
        <v>746053</v>
      </c>
      <c r="T2" s="34">
        <f t="shared" ref="T2:T65" si="5">SUM(U2*100)</f>
        <v>30.360845677183796</v>
      </c>
      <c r="U2" s="3">
        <f>W2/S2</f>
        <v>0.30360845677183795</v>
      </c>
      <c r="V2" s="42"/>
      <c r="W2" s="60">
        <v>226508</v>
      </c>
      <c r="X2" s="15">
        <v>215087</v>
      </c>
      <c r="Y2">
        <v>177573</v>
      </c>
      <c r="Z2" s="56">
        <f t="shared" ref="Z2:Z65" si="6">Y2</f>
        <v>177573</v>
      </c>
      <c r="AA2">
        <v>37514</v>
      </c>
      <c r="AB2" s="56">
        <f t="shared" ref="AB2:AB65" si="7">AA2</f>
        <v>37514</v>
      </c>
      <c r="AC2" s="34">
        <f t="shared" ref="AC2:AC65" si="8">SUM(AD2*100)</f>
        <v>82.6</v>
      </c>
      <c r="AD2" s="2">
        <v>0.82599999999999996</v>
      </c>
      <c r="AE2" s="34">
        <f t="shared" ref="AE2:AE65" si="9">SUM(AF2*100)</f>
        <v>17.399999999999999</v>
      </c>
      <c r="AF2" s="2">
        <v>0.17399999999999999</v>
      </c>
      <c r="AG2" s="2">
        <f t="shared" ref="AG2:AG65" si="10">AD2-AF2</f>
        <v>0.65199999999999991</v>
      </c>
      <c r="AH2" s="54">
        <f t="shared" ref="AH2:AH65" si="11">IF((AG2*100) &lt; 0,(AG2*100)*-1,(AG2*100))</f>
        <v>65.199999999999989</v>
      </c>
      <c r="AI2" s="6" t="s">
        <v>7</v>
      </c>
      <c r="AJ2" s="36" t="str">
        <f>IF(AI2="NR","",VLOOKUP(AI2,liste!$A$20:$H$29,2))</f>
        <v>Angenommen</v>
      </c>
      <c r="AK2" s="36" t="str">
        <f>IF(AI2="NR","",VLOOKUP(AI2,liste!$A$20:$H$29,3))</f>
        <v>Accepté</v>
      </c>
      <c r="AL2" s="42"/>
      <c r="AM2" t="str">
        <f t="shared" ref="AM2:AM65" si="12">IF(H2="ST",IF(AI2="NR","N","M"),"")</f>
        <v/>
      </c>
      <c r="AN2" t="str">
        <f>IF(AM2="","",VLOOKUP(AM2,liste!$A$30:$H$32,2))</f>
        <v/>
      </c>
      <c r="AO2" t="str">
        <f>IF(AM2="","",VLOOKUP(AM2,liste!$A$30:$H$32,3))</f>
        <v/>
      </c>
    </row>
    <row r="3" spans="1:41" s="44" customFormat="1" ht="15.75" customHeight="1" x14ac:dyDescent="0.25">
      <c r="A3" s="63" t="str">
        <f t="shared" si="0"/>
        <v>20230312</v>
      </c>
      <c r="B3" s="1">
        <v>44997</v>
      </c>
      <c r="C3" s="52">
        <f t="shared" si="1"/>
        <v>44997</v>
      </c>
      <c r="D3" s="47">
        <f t="shared" si="2"/>
        <v>44997</v>
      </c>
      <c r="E3" s="51">
        <f t="shared" si="3"/>
        <v>44997</v>
      </c>
      <c r="F3" t="s">
        <v>933</v>
      </c>
      <c r="G3" t="s">
        <v>937</v>
      </c>
      <c r="H3" s="6" t="s">
        <v>1</v>
      </c>
      <c r="I3" s="37" t="str">
        <f>IF(H3="NR","",VLOOKUP(H3,liste!$A$1:$H$15,2))</f>
        <v>Obligatorisches Referendum</v>
      </c>
      <c r="J3" s="37" t="str">
        <f>IF(H3="NR","",VLOOKUP(H3,liste!$A$1:$H$15,3))</f>
        <v>référendum facultatif</v>
      </c>
      <c r="K3" s="6" t="s">
        <v>4</v>
      </c>
      <c r="L3" s="40"/>
      <c r="M3" s="50"/>
      <c r="N3" s="50"/>
      <c r="O3" s="40"/>
      <c r="P3" s="50"/>
      <c r="Q3" s="50"/>
      <c r="R3">
        <v>746053</v>
      </c>
      <c r="S3" s="56">
        <f t="shared" si="4"/>
        <v>746053</v>
      </c>
      <c r="T3" s="34">
        <f t="shared" si="5"/>
        <v>30.362186064528927</v>
      </c>
      <c r="U3" s="3">
        <f>W3/S3</f>
        <v>0.30362186064528929</v>
      </c>
      <c r="V3" s="42"/>
      <c r="W3" s="60">
        <v>226518</v>
      </c>
      <c r="X3" s="15">
        <v>215552</v>
      </c>
      <c r="Y3">
        <v>158213</v>
      </c>
      <c r="Z3" s="56">
        <f t="shared" si="6"/>
        <v>158213</v>
      </c>
      <c r="AA3">
        <v>57339</v>
      </c>
      <c r="AB3" s="56">
        <f t="shared" si="7"/>
        <v>57339</v>
      </c>
      <c r="AC3" s="34">
        <f t="shared" si="8"/>
        <v>73.400000000000006</v>
      </c>
      <c r="AD3" s="2">
        <v>0.73399999999999999</v>
      </c>
      <c r="AE3" s="34">
        <f t="shared" si="9"/>
        <v>26.6</v>
      </c>
      <c r="AF3" s="2">
        <v>0.26600000000000001</v>
      </c>
      <c r="AG3" s="2">
        <f t="shared" si="10"/>
        <v>0.46799999999999997</v>
      </c>
      <c r="AH3" s="54">
        <f t="shared" si="11"/>
        <v>46.8</v>
      </c>
      <c r="AI3" s="6" t="s">
        <v>7</v>
      </c>
      <c r="AJ3" s="36" t="str">
        <f>IF(AI3="NR","",VLOOKUP(AI3,liste!$A$20:$H$29,2))</f>
        <v>Angenommen</v>
      </c>
      <c r="AK3" s="36" t="str">
        <f>IF(AI3="NR","",VLOOKUP(AI3,liste!$A$20:$H$29,3))</f>
        <v>Accepté</v>
      </c>
      <c r="AL3" s="42"/>
      <c r="AM3" t="str">
        <f t="shared" si="12"/>
        <v/>
      </c>
      <c r="AN3" t="str">
        <f>IF(AM3="","",VLOOKUP(AM3,liste!$A$30:$H$32,2))</f>
        <v/>
      </c>
      <c r="AO3" t="str">
        <f>IF(AM3="","",VLOOKUP(AM3,liste!$A$30:$H$32,3))</f>
        <v/>
      </c>
    </row>
    <row r="4" spans="1:41" s="44" customFormat="1" ht="15.75" customHeight="1" x14ac:dyDescent="0.25">
      <c r="A4" s="63" t="str">
        <f t="shared" si="0"/>
        <v>20230312</v>
      </c>
      <c r="B4" s="1">
        <v>44997</v>
      </c>
      <c r="C4" s="52">
        <f t="shared" si="1"/>
        <v>44997</v>
      </c>
      <c r="D4" s="47">
        <f t="shared" si="2"/>
        <v>44997</v>
      </c>
      <c r="E4" s="51">
        <f t="shared" si="3"/>
        <v>44997</v>
      </c>
      <c r="F4" t="s">
        <v>934</v>
      </c>
      <c r="G4" t="s">
        <v>938</v>
      </c>
      <c r="H4" s="6" t="s">
        <v>2</v>
      </c>
      <c r="I4" s="37" t="str">
        <f>IF(H4="NR","",VLOOKUP(H4,liste!$A$1:$H$15,2))</f>
        <v>Fakultatives Referendum (ab 1972)</v>
      </c>
      <c r="J4" s="37" t="str">
        <f>IF(H4="NR","",VLOOKUP(H4,liste!$A$1:$H$15,3))</f>
        <v>référendum facultatif</v>
      </c>
      <c r="K4" s="6" t="s">
        <v>4</v>
      </c>
      <c r="L4" s="40"/>
      <c r="M4" s="50"/>
      <c r="N4" s="50"/>
      <c r="O4" s="40"/>
      <c r="P4" s="50"/>
      <c r="Q4" s="50"/>
      <c r="R4">
        <v>746053</v>
      </c>
      <c r="S4" s="56">
        <f t="shared" si="4"/>
        <v>746053</v>
      </c>
      <c r="T4" s="34">
        <f t="shared" si="5"/>
        <v>30.365000877953712</v>
      </c>
      <c r="U4" s="3">
        <f>W4/S4</f>
        <v>0.30365000877953713</v>
      </c>
      <c r="V4" s="42"/>
      <c r="W4" s="60">
        <v>226539</v>
      </c>
      <c r="X4" s="15">
        <v>218757</v>
      </c>
      <c r="Y4">
        <v>113119</v>
      </c>
      <c r="Z4" s="56">
        <f t="shared" si="6"/>
        <v>113119</v>
      </c>
      <c r="AA4">
        <v>105638</v>
      </c>
      <c r="AB4" s="56">
        <f t="shared" si="7"/>
        <v>105638</v>
      </c>
      <c r="AC4" s="34">
        <f t="shared" si="8"/>
        <v>51.7</v>
      </c>
      <c r="AD4" s="2">
        <v>0.51700000000000002</v>
      </c>
      <c r="AE4" s="34">
        <f t="shared" si="9"/>
        <v>48.3</v>
      </c>
      <c r="AF4" s="2">
        <v>0.48299999999999998</v>
      </c>
      <c r="AG4" s="2">
        <f t="shared" si="10"/>
        <v>3.400000000000003E-2</v>
      </c>
      <c r="AH4" s="54">
        <f t="shared" si="11"/>
        <v>3.400000000000003</v>
      </c>
      <c r="AI4" s="6" t="s">
        <v>7</v>
      </c>
      <c r="AJ4" s="36" t="str">
        <f>IF(AI4="NR","",VLOOKUP(AI4,liste!$A$20:$H$29,2))</f>
        <v>Angenommen</v>
      </c>
      <c r="AK4" s="36" t="str">
        <f>IF(AI4="NR","",VLOOKUP(AI4,liste!$A$20:$H$29,3))</f>
        <v>Accepté</v>
      </c>
      <c r="AL4" s="42"/>
      <c r="AM4" t="str">
        <f t="shared" si="12"/>
        <v/>
      </c>
      <c r="AN4" t="str">
        <f>IF(AM4="","",VLOOKUP(AM4,liste!$A$30:$H$32,2))</f>
        <v/>
      </c>
      <c r="AO4" t="str">
        <f>IF(AM4="","",VLOOKUP(AM4,liste!$A$30:$H$32,3))</f>
        <v/>
      </c>
    </row>
    <row r="5" spans="1:41" s="44" customFormat="1" ht="15.75" customHeight="1" x14ac:dyDescent="0.25">
      <c r="A5" s="63" t="str">
        <f t="shared" si="0"/>
        <v>20230312</v>
      </c>
      <c r="B5" s="1">
        <v>44997</v>
      </c>
      <c r="C5" s="52">
        <f t="shared" si="1"/>
        <v>44997</v>
      </c>
      <c r="D5" s="47">
        <f t="shared" si="2"/>
        <v>44997</v>
      </c>
      <c r="E5" s="51">
        <f t="shared" si="3"/>
        <v>44997</v>
      </c>
      <c r="F5" t="s">
        <v>935</v>
      </c>
      <c r="G5" t="s">
        <v>939</v>
      </c>
      <c r="H5" s="6" t="s">
        <v>2</v>
      </c>
      <c r="I5" s="37" t="str">
        <f>IF(H5="NR","",VLOOKUP(H5,liste!$A$1:$H$15,2))</f>
        <v>Fakultatives Referendum (ab 1972)</v>
      </c>
      <c r="J5" s="37" t="str">
        <f>IF(H5="NR","",VLOOKUP(H5,liste!$A$1:$H$15,3))</f>
        <v>référendum facultatif</v>
      </c>
      <c r="K5" s="6" t="s">
        <v>4</v>
      </c>
      <c r="L5" s="40"/>
      <c r="M5" s="50"/>
      <c r="N5" s="50"/>
      <c r="O5" s="40"/>
      <c r="P5" s="50"/>
      <c r="Q5" s="50"/>
      <c r="R5">
        <v>746053</v>
      </c>
      <c r="S5" s="56">
        <f t="shared" si="4"/>
        <v>746053</v>
      </c>
      <c r="T5" s="34">
        <f t="shared" si="5"/>
        <v>30.365805110360792</v>
      </c>
      <c r="U5" s="3">
        <f>W5/S5</f>
        <v>0.30365805110360794</v>
      </c>
      <c r="V5" s="42"/>
      <c r="W5" s="60">
        <v>226545</v>
      </c>
      <c r="X5" s="15">
        <v>219098</v>
      </c>
      <c r="Y5">
        <v>124589</v>
      </c>
      <c r="Z5" s="56">
        <f t="shared" si="6"/>
        <v>124589</v>
      </c>
      <c r="AA5">
        <v>94509</v>
      </c>
      <c r="AB5" s="56">
        <f t="shared" si="7"/>
        <v>94509</v>
      </c>
      <c r="AC5" s="34">
        <f t="shared" si="8"/>
        <v>56.899999999999991</v>
      </c>
      <c r="AD5" s="2">
        <v>0.56899999999999995</v>
      </c>
      <c r="AE5" s="34">
        <f t="shared" si="9"/>
        <v>43.1</v>
      </c>
      <c r="AF5" s="2">
        <v>0.43099999999999999</v>
      </c>
      <c r="AG5" s="2">
        <f t="shared" si="10"/>
        <v>0.13799999999999996</v>
      </c>
      <c r="AH5" s="54">
        <f t="shared" si="11"/>
        <v>13.799999999999995</v>
      </c>
      <c r="AI5" s="6" t="s">
        <v>7</v>
      </c>
      <c r="AJ5" s="36" t="str">
        <f>IF(AI5="NR","",VLOOKUP(AI5,liste!$A$20:$H$29,2))</f>
        <v>Angenommen</v>
      </c>
      <c r="AK5" s="36" t="str">
        <f>IF(AI5="NR","",VLOOKUP(AI5,liste!$A$20:$H$29,3))</f>
        <v>Accepté</v>
      </c>
      <c r="AL5" s="42"/>
      <c r="AM5" t="str">
        <f t="shared" si="12"/>
        <v/>
      </c>
      <c r="AN5" t="str">
        <f>IF(AM5="","",VLOOKUP(AM5,liste!$A$30:$H$32,2))</f>
        <v/>
      </c>
      <c r="AO5" t="str">
        <f>IF(AM5="","",VLOOKUP(AM5,liste!$A$30:$H$32,3))</f>
        <v/>
      </c>
    </row>
    <row r="6" spans="1:41" x14ac:dyDescent="0.25">
      <c r="A6" s="63" t="str">
        <f t="shared" si="0"/>
        <v>20220925</v>
      </c>
      <c r="B6" s="1">
        <v>44829</v>
      </c>
      <c r="C6" s="52">
        <f t="shared" si="1"/>
        <v>44829</v>
      </c>
      <c r="D6" s="47">
        <f t="shared" si="2"/>
        <v>44829</v>
      </c>
      <c r="E6" s="51">
        <f t="shared" si="3"/>
        <v>44829</v>
      </c>
      <c r="F6" s="6" t="s">
        <v>849</v>
      </c>
      <c r="G6" s="6" t="s">
        <v>850</v>
      </c>
      <c r="H6" s="6" t="s">
        <v>1</v>
      </c>
      <c r="I6" s="37" t="str">
        <f>IF(H6="NR","",VLOOKUP(H6,liste!$A$1:$H$15,2))</f>
        <v>Obligatorisches Referendum</v>
      </c>
      <c r="J6" s="37" t="str">
        <f>IF(H6="NR","",VLOOKUP(H6,liste!$A$1:$H$15,3))</f>
        <v>référendum facultatif</v>
      </c>
      <c r="K6" s="6" t="s">
        <v>4</v>
      </c>
      <c r="L6" s="6"/>
      <c r="M6" s="36" t="str">
        <f>IF([1]csv!G2="ST",VLOOKUP([1]csv!K2,[1]liste!$A$1:$H$15,2),"")</f>
        <v/>
      </c>
      <c r="N6" s="36" t="str">
        <f>IF([1]csv!G2="ST",VLOOKUP([1]csv!K2,[1]liste!$A$1:$H$15,3),"")</f>
        <v/>
      </c>
      <c r="O6" s="6"/>
      <c r="P6" s="36" t="str">
        <f>IF([1]csv!G2="ST",VLOOKUP([1]csv!N2,[1]liste!$A$1:$H$15,2),"")</f>
        <v/>
      </c>
      <c r="Q6" s="36" t="str">
        <f>IF([1]csv!G2="ST",VLOOKUP([1]csv!N2,[1]liste!$A$1:$H$15,3),"")</f>
        <v/>
      </c>
      <c r="R6">
        <v>746228</v>
      </c>
      <c r="S6" s="56">
        <f t="shared" si="4"/>
        <v>746228</v>
      </c>
      <c r="T6" s="34">
        <f t="shared" si="5"/>
        <v>52.949232674196089</v>
      </c>
      <c r="U6" s="3">
        <f>W6/S6</f>
        <v>0.52949232674196089</v>
      </c>
      <c r="V6" s="3"/>
      <c r="W6" s="19">
        <v>395122</v>
      </c>
      <c r="X6" s="19">
        <v>392427</v>
      </c>
      <c r="Y6" s="19">
        <v>128622</v>
      </c>
      <c r="Z6" s="56">
        <f t="shared" si="6"/>
        <v>128622</v>
      </c>
      <c r="AA6" s="19">
        <v>263805</v>
      </c>
      <c r="AB6" s="56">
        <f t="shared" si="7"/>
        <v>263805</v>
      </c>
      <c r="AC6" s="34">
        <f t="shared" si="8"/>
        <v>32.800000000000004</v>
      </c>
      <c r="AD6" s="2">
        <v>0.32800000000000001</v>
      </c>
      <c r="AE6" s="34">
        <f t="shared" si="9"/>
        <v>67.2</v>
      </c>
      <c r="AF6" s="2">
        <v>0.67200000000000004</v>
      </c>
      <c r="AG6" s="2">
        <f t="shared" si="10"/>
        <v>-0.34400000000000003</v>
      </c>
      <c r="AH6" s="54">
        <f t="shared" si="11"/>
        <v>34.400000000000006</v>
      </c>
      <c r="AI6" s="6" t="s">
        <v>8</v>
      </c>
      <c r="AJ6" s="36" t="str">
        <f>IF(AI6="NR","",VLOOKUP(AI6,liste!$A$20:$H$29,2))</f>
        <v>Verworfen</v>
      </c>
      <c r="AK6" s="36" t="str">
        <f>IF(AI6="NR","",VLOOKUP(AI6,liste!$A$20:$H$29,3))</f>
        <v>Rejeté</v>
      </c>
      <c r="AM6" t="str">
        <f t="shared" si="12"/>
        <v/>
      </c>
      <c r="AN6" t="str">
        <f>IF(AM6="","",VLOOKUP(AM6,liste!$A$30:$H$32,2))</f>
        <v/>
      </c>
      <c r="AO6" t="str">
        <f>IF(AM6="","",VLOOKUP(AM6,liste!$A$30:$H$32,3))</f>
        <v/>
      </c>
    </row>
    <row r="7" spans="1:41" x14ac:dyDescent="0.25">
      <c r="A7" s="63" t="str">
        <f t="shared" si="0"/>
        <v>20220515</v>
      </c>
      <c r="B7" s="10">
        <v>44696</v>
      </c>
      <c r="C7" s="52">
        <f t="shared" si="1"/>
        <v>44696</v>
      </c>
      <c r="D7" s="47">
        <f t="shared" si="2"/>
        <v>44696</v>
      </c>
      <c r="E7" s="51">
        <f t="shared" si="3"/>
        <v>44696</v>
      </c>
      <c r="F7" s="6" t="s">
        <v>297</v>
      </c>
      <c r="G7" s="6" t="s">
        <v>759</v>
      </c>
      <c r="H7" s="6" t="s">
        <v>1</v>
      </c>
      <c r="I7" s="37" t="str">
        <f>IF(H7="NR","",VLOOKUP(H7,liste!$A$1:$H$15,2))</f>
        <v>Obligatorisches Referendum</v>
      </c>
      <c r="J7" s="37" t="str">
        <f>IF(H7="NR","",VLOOKUP(H7,liste!$A$1:$H$15,3))</f>
        <v>référendum facultatif</v>
      </c>
      <c r="K7" s="6" t="s">
        <v>4</v>
      </c>
      <c r="L7" s="6"/>
      <c r="M7" s="36" t="str">
        <f>IF([1]csv!G3="ST",VLOOKUP([1]csv!K3,[1]liste!$A$1:$H$15,2),"")</f>
        <v/>
      </c>
      <c r="N7" s="36" t="str">
        <f>IF([1]csv!G3="ST",VLOOKUP([1]csv!K3,[1]liste!$A$1:$H$15,3),"")</f>
        <v/>
      </c>
      <c r="O7" s="6"/>
      <c r="P7" s="36" t="str">
        <f>IF([1]csv!G3="ST",VLOOKUP([1]csv!N3,[1]liste!$A$1:$H$15,2),"")</f>
        <v/>
      </c>
      <c r="Q7" s="36" t="str">
        <f>IF([1]csv!G3="ST",VLOOKUP([1]csv!N3,[1]liste!$A$1:$H$15,3),"")</f>
        <v/>
      </c>
      <c r="R7">
        <v>744950</v>
      </c>
      <c r="S7" s="56">
        <f t="shared" si="4"/>
        <v>744950</v>
      </c>
      <c r="T7" s="34">
        <f t="shared" si="5"/>
        <v>34.765420498019999</v>
      </c>
      <c r="U7" s="16">
        <v>0.3476542049802</v>
      </c>
      <c r="V7" s="19"/>
      <c r="W7" s="19">
        <v>258985</v>
      </c>
      <c r="X7" s="19"/>
      <c r="Y7">
        <v>212524</v>
      </c>
      <c r="Z7" s="56">
        <f t="shared" si="6"/>
        <v>212524</v>
      </c>
      <c r="AA7">
        <v>36374</v>
      </c>
      <c r="AB7" s="56">
        <f t="shared" si="7"/>
        <v>36374</v>
      </c>
      <c r="AC7" s="34">
        <f t="shared" si="8"/>
        <v>85.399999999999991</v>
      </c>
      <c r="AD7" s="2">
        <v>0.85399999999999998</v>
      </c>
      <c r="AE7" s="34">
        <f t="shared" si="9"/>
        <v>14.6</v>
      </c>
      <c r="AF7" s="2">
        <v>0.14599999999999999</v>
      </c>
      <c r="AG7" s="20">
        <f t="shared" si="10"/>
        <v>0.70799999999999996</v>
      </c>
      <c r="AH7" s="54">
        <f t="shared" si="11"/>
        <v>70.8</v>
      </c>
      <c r="AI7" s="6" t="s">
        <v>7</v>
      </c>
      <c r="AJ7" s="36" t="str">
        <f>IF(AI7="NR","",VLOOKUP(AI7,liste!$A$20:$H$29,2))</f>
        <v>Angenommen</v>
      </c>
      <c r="AK7" s="36" t="str">
        <f>IF(AI7="NR","",VLOOKUP(AI7,liste!$A$20:$H$29,3))</f>
        <v>Accepté</v>
      </c>
      <c r="AM7" t="str">
        <f t="shared" si="12"/>
        <v/>
      </c>
      <c r="AN7" t="str">
        <f>IF(AM7="","",VLOOKUP(AM7,liste!$A$30:$H$32,2))</f>
        <v/>
      </c>
      <c r="AO7" t="str">
        <f>IF(AM7="","",VLOOKUP(AM7,liste!$A$30:$H$32,3))</f>
        <v/>
      </c>
    </row>
    <row r="8" spans="1:41" x14ac:dyDescent="0.25">
      <c r="A8" s="63" t="str">
        <f t="shared" si="0"/>
        <v>20220213</v>
      </c>
      <c r="B8" s="10">
        <v>44605</v>
      </c>
      <c r="C8" s="52">
        <f t="shared" si="1"/>
        <v>44605</v>
      </c>
      <c r="D8" s="47">
        <f t="shared" si="2"/>
        <v>44605</v>
      </c>
      <c r="E8" s="51">
        <f t="shared" si="3"/>
        <v>44605</v>
      </c>
      <c r="F8" s="6" t="s">
        <v>296</v>
      </c>
      <c r="G8" s="6" t="s">
        <v>758</v>
      </c>
      <c r="H8" s="6" t="s">
        <v>2</v>
      </c>
      <c r="I8" s="37" t="str">
        <f>IF(H8="NR","",VLOOKUP(H8,liste!$A$1:$H$15,2))</f>
        <v>Fakultatives Referendum (ab 1972)</v>
      </c>
      <c r="J8" s="37" t="str">
        <f>IF(H8="NR","",VLOOKUP(H8,liste!$A$1:$H$15,3))</f>
        <v>référendum facultatif</v>
      </c>
      <c r="K8" s="6" t="s">
        <v>4</v>
      </c>
      <c r="L8" s="6"/>
      <c r="M8" s="36" t="str">
        <f>IF([1]csv!G4="ST",VLOOKUP([1]csv!K4,[1]liste!$A$1:$H$15,2),"")</f>
        <v/>
      </c>
      <c r="N8" s="36" t="str">
        <f>IF([1]csv!G4="ST",VLOOKUP([1]csv!K4,[1]liste!$A$1:$H$15,3),"")</f>
        <v/>
      </c>
      <c r="O8" s="6"/>
      <c r="P8" s="36" t="str">
        <f>IF([1]csv!G4="ST",VLOOKUP([1]csv!N4,[1]liste!$A$1:$H$15,2),"")</f>
        <v/>
      </c>
      <c r="Q8" s="36" t="str">
        <f>IF([1]csv!G4="ST",VLOOKUP([1]csv!N4,[1]liste!$A$1:$H$15,3),"")</f>
        <v/>
      </c>
      <c r="R8">
        <v>744526</v>
      </c>
      <c r="S8" s="56">
        <f t="shared" si="4"/>
        <v>744526</v>
      </c>
      <c r="T8" s="34">
        <f t="shared" si="5"/>
        <v>44.529808226979313</v>
      </c>
      <c r="U8" s="16">
        <v>0.44529808226979312</v>
      </c>
      <c r="V8" s="19"/>
      <c r="W8" s="19">
        <v>331536</v>
      </c>
      <c r="X8" s="19"/>
      <c r="Y8">
        <v>154001</v>
      </c>
      <c r="Z8" s="56">
        <f t="shared" si="6"/>
        <v>154001</v>
      </c>
      <c r="AA8">
        <v>173541</v>
      </c>
      <c r="AB8" s="56">
        <f t="shared" si="7"/>
        <v>173541</v>
      </c>
      <c r="AC8" s="34">
        <f t="shared" si="8"/>
        <v>47</v>
      </c>
      <c r="AD8" s="2">
        <v>0.47</v>
      </c>
      <c r="AE8" s="34">
        <f t="shared" si="9"/>
        <v>53</v>
      </c>
      <c r="AF8" s="2">
        <v>0.53</v>
      </c>
      <c r="AG8" s="20">
        <f t="shared" si="10"/>
        <v>-6.0000000000000053E-2</v>
      </c>
      <c r="AH8" s="54">
        <f t="shared" si="11"/>
        <v>6.0000000000000053</v>
      </c>
      <c r="AI8" s="6" t="s">
        <v>8</v>
      </c>
      <c r="AJ8" s="36" t="str">
        <f>IF(AI8="NR","",VLOOKUP(AI8,liste!$A$20:$H$29,2))</f>
        <v>Verworfen</v>
      </c>
      <c r="AK8" s="36" t="str">
        <f>IF(AI8="NR","",VLOOKUP(AI8,liste!$A$20:$H$29,3))</f>
        <v>Rejeté</v>
      </c>
      <c r="AM8" t="str">
        <f t="shared" si="12"/>
        <v/>
      </c>
      <c r="AN8" t="str">
        <f>IF(AM8="","",VLOOKUP(AM8,liste!$A$30:$H$32,2))</f>
        <v/>
      </c>
      <c r="AO8" t="str">
        <f>IF(AM8="","",VLOOKUP(AM8,liste!$A$30:$H$32,3))</f>
        <v/>
      </c>
    </row>
    <row r="9" spans="1:41" x14ac:dyDescent="0.25">
      <c r="A9" s="63" t="str">
        <f t="shared" si="0"/>
        <v>20210926</v>
      </c>
      <c r="B9" s="10">
        <v>44465</v>
      </c>
      <c r="C9" s="52">
        <f t="shared" si="1"/>
        <v>44465</v>
      </c>
      <c r="D9" s="47">
        <f t="shared" si="2"/>
        <v>44465</v>
      </c>
      <c r="E9" s="51">
        <f t="shared" si="3"/>
        <v>44465</v>
      </c>
      <c r="F9" s="6" t="s">
        <v>295</v>
      </c>
      <c r="G9" s="6" t="s">
        <v>757</v>
      </c>
      <c r="H9" s="6" t="s">
        <v>1</v>
      </c>
      <c r="I9" s="37" t="str">
        <f>IF(H9="NR","",VLOOKUP(H9,liste!$A$1:$H$15,2))</f>
        <v>Obligatorisches Referendum</v>
      </c>
      <c r="J9" s="37" t="str">
        <f>IF(H9="NR","",VLOOKUP(H9,liste!$A$1:$H$15,3))</f>
        <v>référendum facultatif</v>
      </c>
      <c r="K9" s="6" t="s">
        <v>4</v>
      </c>
      <c r="L9" s="6"/>
      <c r="M9" s="36" t="str">
        <f>IF([1]csv!G5="ST",VLOOKUP([1]csv!K5,[1]liste!$A$1:$H$15,2),"")</f>
        <v/>
      </c>
      <c r="N9" s="36" t="str">
        <f>IF([1]csv!G5="ST",VLOOKUP([1]csv!K5,[1]liste!$A$1:$H$15,3),"")</f>
        <v/>
      </c>
      <c r="O9" s="6"/>
      <c r="P9" s="36" t="str">
        <f>IF([1]csv!G5="ST",VLOOKUP([1]csv!N5,[1]liste!$A$1:$H$15,2),"")</f>
        <v/>
      </c>
      <c r="Q9" s="36" t="str">
        <f>IF([1]csv!G5="ST",VLOOKUP([1]csv!N5,[1]liste!$A$1:$H$15,3),"")</f>
        <v/>
      </c>
      <c r="R9">
        <v>744683</v>
      </c>
      <c r="S9" s="56">
        <f t="shared" si="4"/>
        <v>744683</v>
      </c>
      <c r="T9" s="34">
        <f t="shared" si="5"/>
        <v>49.815961959652633</v>
      </c>
      <c r="U9" s="16">
        <v>0.49815961959652633</v>
      </c>
      <c r="V9" s="19"/>
      <c r="W9" s="19">
        <v>370971</v>
      </c>
      <c r="X9" s="19"/>
      <c r="Y9">
        <v>152517</v>
      </c>
      <c r="Z9" s="56">
        <f t="shared" si="6"/>
        <v>152517</v>
      </c>
      <c r="AA9">
        <v>222520</v>
      </c>
      <c r="AB9" s="56">
        <f t="shared" si="7"/>
        <v>222520</v>
      </c>
      <c r="AC9" s="34">
        <f t="shared" si="8"/>
        <v>40.699999999999996</v>
      </c>
      <c r="AD9" s="3">
        <v>0.40699999999999997</v>
      </c>
      <c r="AE9" s="34">
        <f t="shared" si="9"/>
        <v>59.3</v>
      </c>
      <c r="AF9" s="3">
        <v>0.59299999999999997</v>
      </c>
      <c r="AG9" s="20">
        <f t="shared" si="10"/>
        <v>-0.186</v>
      </c>
      <c r="AH9" s="54">
        <f t="shared" si="11"/>
        <v>18.600000000000001</v>
      </c>
      <c r="AI9" s="6" t="s">
        <v>8</v>
      </c>
      <c r="AJ9" s="36" t="str">
        <f>IF(AI9="NR","",VLOOKUP(AI9,liste!$A$20:$H$29,2))</f>
        <v>Verworfen</v>
      </c>
      <c r="AK9" s="36" t="str">
        <f>IF(AI9="NR","",VLOOKUP(AI9,liste!$A$20:$H$29,3))</f>
        <v>Rejeté</v>
      </c>
      <c r="AM9" t="str">
        <f t="shared" si="12"/>
        <v/>
      </c>
      <c r="AN9" t="str">
        <f>IF(AM9="","",VLOOKUP(AM9,liste!$A$30:$H$32,2))</f>
        <v/>
      </c>
      <c r="AO9" t="str">
        <f>IF(AM9="","",VLOOKUP(AM9,liste!$A$30:$H$32,3))</f>
        <v/>
      </c>
    </row>
    <row r="10" spans="1:41" x14ac:dyDescent="0.25">
      <c r="A10" s="63" t="str">
        <f t="shared" si="0"/>
        <v>20210307</v>
      </c>
      <c r="B10" s="10">
        <v>44262</v>
      </c>
      <c r="C10" s="52">
        <f t="shared" si="1"/>
        <v>44262</v>
      </c>
      <c r="D10" s="47">
        <f t="shared" si="2"/>
        <v>44262</v>
      </c>
      <c r="E10" s="51">
        <f t="shared" si="3"/>
        <v>44262</v>
      </c>
      <c r="F10" s="6" t="s">
        <v>893</v>
      </c>
      <c r="G10" s="6" t="s">
        <v>912</v>
      </c>
      <c r="H10" s="6" t="s">
        <v>12</v>
      </c>
      <c r="I10" s="37" t="str">
        <f>IF(H10="NR","",VLOOKUP(H10,liste!$A$1:$H$15,2))</f>
        <v>Hauptvorlage Grosser Rat</v>
      </c>
      <c r="J10" s="37" t="str">
        <f>IF(H10="NR","",VLOOKUP(H10,liste!$A$1:$H$15,3))</f>
        <v>Projet principal du Grand Conseil</v>
      </c>
      <c r="K10" s="6" t="s">
        <v>3</v>
      </c>
      <c r="L10" s="6"/>
      <c r="M10" s="36" t="str">
        <f>IF([1]csv!G6="ST",VLOOKUP([1]csv!K6,[1]liste!$A$1:$H$15,2),"")</f>
        <v/>
      </c>
      <c r="N10" s="36" t="str">
        <f>IF([1]csv!G6="ST",VLOOKUP([1]csv!K6,[1]liste!$A$1:$H$15,3),"")</f>
        <v/>
      </c>
      <c r="O10" s="6"/>
      <c r="P10" s="36" t="str">
        <f>IF([1]csv!G6="ST",VLOOKUP([1]csv!N6,[1]liste!$A$1:$H$15,2),"")</f>
        <v/>
      </c>
      <c r="Q10" s="36" t="str">
        <f>IF([1]csv!G6="ST",VLOOKUP([1]csv!N6,[1]liste!$A$1:$H$15,3),"")</f>
        <v/>
      </c>
      <c r="R10">
        <v>742146</v>
      </c>
      <c r="S10" s="56">
        <f t="shared" si="4"/>
        <v>742146</v>
      </c>
      <c r="T10" s="34">
        <f t="shared" si="5"/>
        <v>45.438094391130583</v>
      </c>
      <c r="U10" s="16">
        <v>0.45438094391130585</v>
      </c>
      <c r="V10" s="19"/>
      <c r="W10" s="19">
        <v>337217</v>
      </c>
      <c r="X10" s="19"/>
      <c r="Y10" s="6">
        <v>148498</v>
      </c>
      <c r="Z10" s="56">
        <f t="shared" si="6"/>
        <v>148498</v>
      </c>
      <c r="AA10" s="6">
        <v>173359</v>
      </c>
      <c r="AB10" s="56">
        <f t="shared" si="7"/>
        <v>173359</v>
      </c>
      <c r="AC10" s="34">
        <f t="shared" si="8"/>
        <v>46.137881108691126</v>
      </c>
      <c r="AD10" s="16">
        <f>Y10/(Y10+AA10)</f>
        <v>0.46137881108691126</v>
      </c>
      <c r="AE10" s="34">
        <f t="shared" si="9"/>
        <v>53.862118891308874</v>
      </c>
      <c r="AF10" s="16">
        <f>AA10/(Y10+AA10)</f>
        <v>0.53862118891308874</v>
      </c>
      <c r="AG10" s="20">
        <f t="shared" si="10"/>
        <v>-7.7242377826177488E-2</v>
      </c>
      <c r="AH10" s="54">
        <f t="shared" si="11"/>
        <v>7.7242377826177488</v>
      </c>
      <c r="AI10" s="6" t="s">
        <v>8</v>
      </c>
      <c r="AJ10" s="36" t="str">
        <f>IF(AI10="NR","",VLOOKUP(AI10,liste!$A$20:$H$29,2))</f>
        <v>Verworfen</v>
      </c>
      <c r="AK10" s="36" t="str">
        <f>IF(AI10="NR","",VLOOKUP(AI10,liste!$A$20:$H$29,3))</f>
        <v>Rejeté</v>
      </c>
      <c r="AM10" t="str">
        <f t="shared" si="12"/>
        <v/>
      </c>
      <c r="AN10" t="str">
        <f>IF(AM10="","",VLOOKUP(AM10,liste!$A$30:$H$32,2))</f>
        <v/>
      </c>
      <c r="AO10" t="str">
        <f>IF(AM10="","",VLOOKUP(AM10,liste!$A$30:$H$32,3))</f>
        <v/>
      </c>
    </row>
    <row r="11" spans="1:41" x14ac:dyDescent="0.25">
      <c r="A11" s="63" t="str">
        <f t="shared" si="0"/>
        <v>20210307</v>
      </c>
      <c r="B11" s="10">
        <v>44262</v>
      </c>
      <c r="C11" s="52">
        <f t="shared" si="1"/>
        <v>44262</v>
      </c>
      <c r="D11" s="47">
        <f t="shared" si="2"/>
        <v>44262</v>
      </c>
      <c r="E11" s="51">
        <f t="shared" si="3"/>
        <v>44262</v>
      </c>
      <c r="F11" s="6" t="s">
        <v>893</v>
      </c>
      <c r="G11" s="6" t="s">
        <v>912</v>
      </c>
      <c r="H11" s="6" t="s">
        <v>13</v>
      </c>
      <c r="I11" s="37" t="str">
        <f>IF(H11="NR","",VLOOKUP(H11,liste!$A$1:$H$15,2))</f>
        <v>Eventualantrag Grosser Rat</v>
      </c>
      <c r="J11" s="37" t="str">
        <f>IF(H11="NR","",VLOOKUP(H11,liste!$A$1:$H$15,3))</f>
        <v>Projet alternatif</v>
      </c>
      <c r="K11" s="6" t="s">
        <v>3</v>
      </c>
      <c r="L11" s="6"/>
      <c r="M11" s="36" t="str">
        <f>IF([1]csv!G7="ST",VLOOKUP([1]csv!K7,[1]liste!$A$1:$H$15,2),"")</f>
        <v/>
      </c>
      <c r="N11" s="36" t="str">
        <f>IF([1]csv!G7="ST",VLOOKUP([1]csv!K7,[1]liste!$A$1:$H$15,3),"")</f>
        <v/>
      </c>
      <c r="O11" s="6"/>
      <c r="P11" s="36" t="str">
        <f>IF([1]csv!G7="ST",VLOOKUP([1]csv!N7,[1]liste!$A$1:$H$15,2),"")</f>
        <v/>
      </c>
      <c r="Q11" s="36" t="str">
        <f>IF([1]csv!G7="ST",VLOOKUP([1]csv!N7,[1]liste!$A$1:$H$15,3),"")</f>
        <v/>
      </c>
      <c r="R11">
        <v>742146</v>
      </c>
      <c r="S11" s="56">
        <f t="shared" si="4"/>
        <v>742146</v>
      </c>
      <c r="T11" s="34">
        <f t="shared" si="5"/>
        <v>45.438094391130583</v>
      </c>
      <c r="U11" s="16">
        <v>0.45438094391130585</v>
      </c>
      <c r="V11" s="19"/>
      <c r="W11" s="19">
        <v>337217</v>
      </c>
      <c r="X11" s="19"/>
      <c r="Y11" s="6">
        <v>230331</v>
      </c>
      <c r="Z11" s="56">
        <f t="shared" si="6"/>
        <v>230331</v>
      </c>
      <c r="AA11" s="6">
        <v>85548</v>
      </c>
      <c r="AB11" s="56">
        <f t="shared" si="7"/>
        <v>85548</v>
      </c>
      <c r="AC11" s="34">
        <f t="shared" si="8"/>
        <v>72.917477895016759</v>
      </c>
      <c r="AD11" s="16">
        <f>Y11/(Y11+AA11)</f>
        <v>0.72917477895016758</v>
      </c>
      <c r="AE11" s="34">
        <f t="shared" si="9"/>
        <v>27.082522104983237</v>
      </c>
      <c r="AF11" s="16">
        <f>AA11/(Y11+AA11)</f>
        <v>0.27082522104983237</v>
      </c>
      <c r="AG11" s="20">
        <f t="shared" si="10"/>
        <v>0.45834955790033521</v>
      </c>
      <c r="AH11" s="54">
        <f t="shared" si="11"/>
        <v>45.834955790033518</v>
      </c>
      <c r="AI11" s="6" t="s">
        <v>7</v>
      </c>
      <c r="AJ11" s="36" t="str">
        <f>IF(AI11="NR","",VLOOKUP(AI11,liste!$A$20:$H$29,2))</f>
        <v>Angenommen</v>
      </c>
      <c r="AK11" s="36" t="str">
        <f>IF(AI11="NR","",VLOOKUP(AI11,liste!$A$20:$H$29,3))</f>
        <v>Accepté</v>
      </c>
      <c r="AM11" t="str">
        <f t="shared" si="12"/>
        <v/>
      </c>
      <c r="AN11" t="str">
        <f>IF(AM11="","",VLOOKUP(AM11,liste!$A$30:$H$32,2))</f>
        <v/>
      </c>
      <c r="AO11" t="str">
        <f>IF(AM11="","",VLOOKUP(AM11,liste!$A$30:$H$32,3))</f>
        <v/>
      </c>
    </row>
    <row r="12" spans="1:41" x14ac:dyDescent="0.25">
      <c r="A12" s="63" t="str">
        <f t="shared" si="0"/>
        <v>20210307</v>
      </c>
      <c r="B12" s="10">
        <v>44262</v>
      </c>
      <c r="C12" s="52">
        <f t="shared" si="1"/>
        <v>44262</v>
      </c>
      <c r="D12" s="47">
        <f t="shared" si="2"/>
        <v>44262</v>
      </c>
      <c r="E12" s="51">
        <f t="shared" si="3"/>
        <v>44262</v>
      </c>
      <c r="F12" s="6" t="s">
        <v>893</v>
      </c>
      <c r="G12" s="6" t="s">
        <v>912</v>
      </c>
      <c r="H12" s="6" t="s">
        <v>26</v>
      </c>
      <c r="I12" s="37" t="str">
        <f>IF(H12="NR","",VLOOKUP(H12,liste!$A$1:$H$15,2))</f>
        <v>Stichfrage</v>
      </c>
      <c r="J12" s="37" t="str">
        <f>IF(H12="NR","",VLOOKUP(H12,liste!$A$1:$H$15,3))</f>
        <v>Question subsidiaire</v>
      </c>
      <c r="K12" s="6" t="s">
        <v>3</v>
      </c>
      <c r="L12" s="6" t="str">
        <f>(H10)</f>
        <v>HV</v>
      </c>
      <c r="M12" s="36" t="str">
        <f>IF([1]csv!G8="ST",VLOOKUP([1]csv!K8,[1]liste!$A$1:$H$15,2),"")</f>
        <v>Hauptvorlage Grosser Rat</v>
      </c>
      <c r="N12" s="36" t="str">
        <f>IF([1]csv!G8="ST",VLOOKUP([1]csv!K8,[1]liste!$A$1:$H$15,3),"")</f>
        <v>Projet principal du Grand Conseil</v>
      </c>
      <c r="O12" s="6" t="str">
        <f>(H11)</f>
        <v>EA</v>
      </c>
      <c r="P12" s="36" t="str">
        <f>IF([1]csv!G8="ST",VLOOKUP([1]csv!N8,[1]liste!$A$1:$H$15,2),"")</f>
        <v>Eventualantrag Grosser Rat</v>
      </c>
      <c r="Q12" s="36" t="str">
        <f>IF([1]csv!G8="ST",VLOOKUP([1]csv!N8,[1]liste!$A$1:$H$15,3),"")</f>
        <v>Projet alternatif</v>
      </c>
      <c r="R12">
        <v>742146</v>
      </c>
      <c r="S12" s="56">
        <f t="shared" si="4"/>
        <v>742146</v>
      </c>
      <c r="T12" s="34">
        <f t="shared" si="5"/>
        <v>45.438094391130583</v>
      </c>
      <c r="U12" s="16">
        <v>0.45438094391130585</v>
      </c>
      <c r="V12" s="19"/>
      <c r="W12" s="19">
        <v>337217</v>
      </c>
      <c r="X12" s="19"/>
      <c r="Y12" s="6">
        <v>137029</v>
      </c>
      <c r="Z12" s="56">
        <f t="shared" si="6"/>
        <v>137029</v>
      </c>
      <c r="AA12" s="6">
        <v>173243</v>
      </c>
      <c r="AB12" s="56">
        <f t="shared" si="7"/>
        <v>173243</v>
      </c>
      <c r="AC12" s="34">
        <f t="shared" si="8"/>
        <v>44.164152743399335</v>
      </c>
      <c r="AD12" s="16">
        <f>Y12/(Y12+AA12)</f>
        <v>0.44164152743399337</v>
      </c>
      <c r="AE12" s="34">
        <f t="shared" si="9"/>
        <v>55.835847256600658</v>
      </c>
      <c r="AF12" s="16">
        <f>AA12/(Y12+AA12)</f>
        <v>0.55835847256600657</v>
      </c>
      <c r="AG12" s="20">
        <f t="shared" si="10"/>
        <v>-0.11671694513201319</v>
      </c>
      <c r="AH12" s="54">
        <f t="shared" si="11"/>
        <v>11.67169451320132</v>
      </c>
      <c r="AI12" s="6" t="s">
        <v>878</v>
      </c>
      <c r="AJ12" s="36" t="str">
        <f>IF(AI12="NR","",VLOOKUP(AI12,liste!$A$20:$H$29,2))</f>
        <v/>
      </c>
      <c r="AK12" s="36" t="str">
        <f>IF(AI12="NR","",VLOOKUP(AI12,liste!$A$20:$H$29,3))</f>
        <v/>
      </c>
      <c r="AM12" t="str">
        <f t="shared" si="12"/>
        <v>N</v>
      </c>
      <c r="AN12" t="str">
        <f>IF(AM12="","",VLOOKUP(AM12,liste!$A$30:$H$32,2))</f>
        <v>nicht massgebend</v>
      </c>
      <c r="AO12" t="str">
        <f>IF(AM12="","",VLOOKUP(AM12,liste!$A$30:$H$32,3))</f>
        <v>sans incidence</v>
      </c>
    </row>
    <row r="13" spans="1:41" x14ac:dyDescent="0.25">
      <c r="A13" s="63" t="str">
        <f t="shared" si="0"/>
        <v>20200209</v>
      </c>
      <c r="B13" s="10">
        <v>43870</v>
      </c>
      <c r="C13" s="52">
        <f t="shared" si="1"/>
        <v>43870</v>
      </c>
      <c r="D13" s="47">
        <f t="shared" si="2"/>
        <v>43870</v>
      </c>
      <c r="E13" s="51">
        <f t="shared" si="3"/>
        <v>43870</v>
      </c>
      <c r="F13" s="6" t="s">
        <v>24</v>
      </c>
      <c r="G13" s="6" t="s">
        <v>752</v>
      </c>
      <c r="H13" s="6" t="s">
        <v>1</v>
      </c>
      <c r="I13" s="37" t="str">
        <f>IF(H13="NR","",VLOOKUP(H13,liste!$A$1:$H$15,2))</f>
        <v>Obligatorisches Referendum</v>
      </c>
      <c r="J13" s="37" t="str">
        <f>IF(H13="NR","",VLOOKUP(H13,liste!$A$1:$H$15,3))</f>
        <v>référendum facultatif</v>
      </c>
      <c r="K13" s="6" t="s">
        <v>4</v>
      </c>
      <c r="L13" s="6"/>
      <c r="M13" s="36"/>
      <c r="N13" s="36"/>
      <c r="O13" s="6"/>
      <c r="P13" s="36" t="str">
        <f>IF([1]csv!G9="ST",VLOOKUP([1]csv!N9,[1]liste!$A$1:$H$15,2),"")</f>
        <v/>
      </c>
      <c r="Q13" s="36" t="str">
        <f>IF([1]csv!G9="ST",VLOOKUP([1]csv!N9,[1]liste!$A$1:$H$15,3),"")</f>
        <v/>
      </c>
      <c r="R13">
        <v>740316</v>
      </c>
      <c r="S13" s="56">
        <f t="shared" si="4"/>
        <v>740316</v>
      </c>
      <c r="T13" s="34">
        <f t="shared" si="5"/>
        <v>40.2459220116815</v>
      </c>
      <c r="U13" s="16">
        <v>0.40245922011681501</v>
      </c>
      <c r="V13" s="19"/>
      <c r="W13" s="19">
        <v>297947</v>
      </c>
      <c r="X13" s="19"/>
      <c r="Y13" s="6">
        <v>249918</v>
      </c>
      <c r="Z13" s="56">
        <f t="shared" si="6"/>
        <v>249918</v>
      </c>
      <c r="AA13" s="6">
        <v>30766</v>
      </c>
      <c r="AB13" s="56">
        <f t="shared" si="7"/>
        <v>30766</v>
      </c>
      <c r="AC13" s="34">
        <f t="shared" si="8"/>
        <v>89</v>
      </c>
      <c r="AD13" s="16">
        <v>0.89</v>
      </c>
      <c r="AE13" s="34">
        <f t="shared" si="9"/>
        <v>11</v>
      </c>
      <c r="AF13" s="16">
        <v>0.11</v>
      </c>
      <c r="AG13" s="20">
        <f t="shared" si="10"/>
        <v>0.78</v>
      </c>
      <c r="AH13" s="54">
        <f t="shared" si="11"/>
        <v>78</v>
      </c>
      <c r="AI13" s="6" t="s">
        <v>7</v>
      </c>
      <c r="AJ13" s="36" t="str">
        <f>IF(AI13="NR","",VLOOKUP(AI13,liste!$A$20:$H$29,2))</f>
        <v>Angenommen</v>
      </c>
      <c r="AK13" s="36" t="str">
        <f>IF(AI13="NR","",VLOOKUP(AI13,liste!$A$20:$H$29,3))</f>
        <v>Accepté</v>
      </c>
      <c r="AM13" t="str">
        <f t="shared" si="12"/>
        <v/>
      </c>
      <c r="AN13" t="str">
        <f>IF(AM13="","",VLOOKUP(AM13,liste!$A$30:$H$32,2))</f>
        <v/>
      </c>
      <c r="AO13" t="str">
        <f>IF(AM13="","",VLOOKUP(AM13,liste!$A$30:$H$32,3))</f>
        <v/>
      </c>
    </row>
    <row r="14" spans="1:41" x14ac:dyDescent="0.25">
      <c r="A14" s="63" t="str">
        <f t="shared" si="0"/>
        <v>20200209</v>
      </c>
      <c r="B14" s="10">
        <v>43870</v>
      </c>
      <c r="C14" s="52">
        <f t="shared" si="1"/>
        <v>43870</v>
      </c>
      <c r="D14" s="47">
        <f t="shared" si="2"/>
        <v>43870</v>
      </c>
      <c r="E14" s="51">
        <f t="shared" si="3"/>
        <v>43870</v>
      </c>
      <c r="F14" s="6" t="s">
        <v>44</v>
      </c>
      <c r="G14" s="6" t="s">
        <v>753</v>
      </c>
      <c r="H14" s="6" t="s">
        <v>2</v>
      </c>
      <c r="I14" s="37" t="str">
        <f>IF(H14="NR","",VLOOKUP(H14,liste!$A$1:$H$15,2))</f>
        <v>Fakultatives Referendum (ab 1972)</v>
      </c>
      <c r="J14" s="37" t="str">
        <f>IF(H14="NR","",VLOOKUP(H14,liste!$A$1:$H$15,3))</f>
        <v>référendum facultatif</v>
      </c>
      <c r="K14" s="6" t="s">
        <v>4</v>
      </c>
      <c r="L14" s="6"/>
      <c r="M14" s="36"/>
      <c r="N14" s="36"/>
      <c r="O14" s="6"/>
      <c r="P14" s="36" t="str">
        <f>IF([1]csv!G10="ST",VLOOKUP([1]csv!N10,[1]liste!$A$1:$H$15,2),"")</f>
        <v/>
      </c>
      <c r="Q14" s="36" t="str">
        <f>IF([1]csv!G10="ST",VLOOKUP([1]csv!N10,[1]liste!$A$1:$H$15,3),"")</f>
        <v/>
      </c>
      <c r="R14">
        <v>740316</v>
      </c>
      <c r="S14" s="56">
        <f t="shared" si="4"/>
        <v>740316</v>
      </c>
      <c r="T14" s="34">
        <f t="shared" si="5"/>
        <v>40.245786934228086</v>
      </c>
      <c r="U14" s="16">
        <v>0.40245786934228084</v>
      </c>
      <c r="V14" s="19"/>
      <c r="W14" s="19">
        <v>297946</v>
      </c>
      <c r="X14" s="19"/>
      <c r="Y14" s="6">
        <v>153191</v>
      </c>
      <c r="Z14" s="56">
        <f t="shared" si="6"/>
        <v>153191</v>
      </c>
      <c r="AA14" s="6">
        <v>133814</v>
      </c>
      <c r="AB14" s="56">
        <f t="shared" si="7"/>
        <v>133814</v>
      </c>
      <c r="AC14" s="34">
        <f t="shared" si="8"/>
        <v>53.400000000000006</v>
      </c>
      <c r="AD14" s="16">
        <v>0.53400000000000003</v>
      </c>
      <c r="AE14" s="34">
        <f t="shared" si="9"/>
        <v>46.6</v>
      </c>
      <c r="AF14" s="16">
        <v>0.46600000000000003</v>
      </c>
      <c r="AG14" s="20">
        <f t="shared" si="10"/>
        <v>6.8000000000000005E-2</v>
      </c>
      <c r="AH14" s="54">
        <f t="shared" si="11"/>
        <v>6.8000000000000007</v>
      </c>
      <c r="AI14" s="6" t="s">
        <v>7</v>
      </c>
      <c r="AJ14" s="36" t="str">
        <f>IF(AI14="NR","",VLOOKUP(AI14,liste!$A$20:$H$29,2))</f>
        <v>Angenommen</v>
      </c>
      <c r="AK14" s="36" t="str">
        <f>IF(AI14="NR","",VLOOKUP(AI14,liste!$A$20:$H$29,3))</f>
        <v>Accepté</v>
      </c>
      <c r="AM14" t="str">
        <f t="shared" si="12"/>
        <v/>
      </c>
      <c r="AN14" t="str">
        <f>IF(AM14="","",VLOOKUP(AM14,liste!$A$30:$H$32,2))</f>
        <v/>
      </c>
      <c r="AO14" t="str">
        <f>IF(AM14="","",VLOOKUP(AM14,liste!$A$30:$H$32,3))</f>
        <v/>
      </c>
    </row>
    <row r="15" spans="1:41" x14ac:dyDescent="0.25">
      <c r="A15" s="63" t="str">
        <f t="shared" si="0"/>
        <v>20190519</v>
      </c>
      <c r="B15" s="10">
        <v>43604</v>
      </c>
      <c r="C15" s="52">
        <f t="shared" si="1"/>
        <v>43604</v>
      </c>
      <c r="D15" s="47">
        <f t="shared" si="2"/>
        <v>43604</v>
      </c>
      <c r="E15" s="51">
        <f t="shared" si="3"/>
        <v>43604</v>
      </c>
      <c r="F15" s="6" t="s">
        <v>894</v>
      </c>
      <c r="G15" s="6" t="s">
        <v>925</v>
      </c>
      <c r="H15" s="6" t="s">
        <v>14</v>
      </c>
      <c r="I15" s="37" t="str">
        <f>IF(H15="NR","",VLOOKUP(H15,liste!$A$1:$H$15,2))</f>
        <v>Vorlage Grosser Rat</v>
      </c>
      <c r="J15" s="37" t="str">
        <f>IF(H15="NR","",VLOOKUP(H15,liste!$A$1:$H$15,3))</f>
        <v>Projet du Grand Conseil</v>
      </c>
      <c r="K15" s="6" t="s">
        <v>3</v>
      </c>
      <c r="L15" s="6"/>
      <c r="M15" s="36"/>
      <c r="N15" s="36"/>
      <c r="O15" s="6"/>
      <c r="P15" s="36" t="str">
        <f>IF([1]csv!G11="ST",VLOOKUP([1]csv!N11,[1]liste!$A$1:$H$15,2),"")</f>
        <v/>
      </c>
      <c r="Q15" s="36" t="str">
        <f>IF([1]csv!G11="ST",VLOOKUP([1]csv!N11,[1]liste!$A$1:$H$15,3),"")</f>
        <v/>
      </c>
      <c r="R15">
        <v>738931</v>
      </c>
      <c r="S15" s="56">
        <f t="shared" si="4"/>
        <v>738931</v>
      </c>
      <c r="T15" s="34">
        <f t="shared" si="5"/>
        <v>42.287168896689948</v>
      </c>
      <c r="U15" s="16">
        <v>0.42287168896689947</v>
      </c>
      <c r="V15" s="19"/>
      <c r="W15" s="19">
        <v>312473</v>
      </c>
      <c r="X15" s="19"/>
      <c r="Y15" s="6">
        <v>142774</v>
      </c>
      <c r="Z15" s="56">
        <f t="shared" si="6"/>
        <v>142774</v>
      </c>
      <c r="AA15" s="6">
        <v>158396</v>
      </c>
      <c r="AB15" s="56">
        <f t="shared" si="7"/>
        <v>158396</v>
      </c>
      <c r="AC15" s="34">
        <f t="shared" si="8"/>
        <v>47.4</v>
      </c>
      <c r="AD15" s="16">
        <v>0.47399999999999998</v>
      </c>
      <c r="AE15" s="34">
        <f t="shared" si="9"/>
        <v>52.6</v>
      </c>
      <c r="AF15" s="16">
        <v>0.52600000000000002</v>
      </c>
      <c r="AG15" s="20">
        <f t="shared" si="10"/>
        <v>-5.2000000000000046E-2</v>
      </c>
      <c r="AH15" s="54">
        <f t="shared" si="11"/>
        <v>5.2000000000000046</v>
      </c>
      <c r="AI15" s="6" t="s">
        <v>8</v>
      </c>
      <c r="AJ15" s="36" t="str">
        <f>IF(AI15="NR","",VLOOKUP(AI15,liste!$A$20:$H$29,2))</f>
        <v>Verworfen</v>
      </c>
      <c r="AK15" s="36" t="str">
        <f>IF(AI15="NR","",VLOOKUP(AI15,liste!$A$20:$H$29,3))</f>
        <v>Rejeté</v>
      </c>
      <c r="AM15" t="str">
        <f t="shared" si="12"/>
        <v/>
      </c>
      <c r="AN15" t="str">
        <f>IF(AM15="","",VLOOKUP(AM15,liste!$A$30:$H$32,2))</f>
        <v/>
      </c>
      <c r="AO15" t="str">
        <f>IF(AM15="","",VLOOKUP(AM15,liste!$A$30:$H$32,3))</f>
        <v/>
      </c>
    </row>
    <row r="16" spans="1:41" x14ac:dyDescent="0.25">
      <c r="A16" s="63" t="str">
        <f t="shared" si="0"/>
        <v>20190519</v>
      </c>
      <c r="B16" s="10">
        <v>43604</v>
      </c>
      <c r="C16" s="52">
        <f t="shared" si="1"/>
        <v>43604</v>
      </c>
      <c r="D16" s="47">
        <f t="shared" si="2"/>
        <v>43604</v>
      </c>
      <c r="E16" s="51">
        <f t="shared" si="3"/>
        <v>43604</v>
      </c>
      <c r="F16" s="6" t="s">
        <v>894</v>
      </c>
      <c r="G16" s="6" t="s">
        <v>925</v>
      </c>
      <c r="H16" s="6" t="s">
        <v>15</v>
      </c>
      <c r="I16" s="37" t="str">
        <f>IF(H16="NR","",VLOOKUP(H16,liste!$A$1:$H$15,2))</f>
        <v>Volksvorschlag</v>
      </c>
      <c r="J16" s="37" t="str">
        <f>IF(H16="NR","",VLOOKUP(H16,liste!$A$1:$H$15,3))</f>
        <v>Projet populaire</v>
      </c>
      <c r="K16" s="6" t="s">
        <v>3</v>
      </c>
      <c r="L16" s="6"/>
      <c r="M16" s="36"/>
      <c r="N16" s="36"/>
      <c r="O16" s="6"/>
      <c r="P16" s="36" t="str">
        <f>IF([1]csv!G12="ST",VLOOKUP([1]csv!N12,[1]liste!$A$1:$H$15,2),"")</f>
        <v/>
      </c>
      <c r="Q16" s="36" t="str">
        <f>IF([1]csv!G12="ST",VLOOKUP([1]csv!N12,[1]liste!$A$1:$H$15,3),"")</f>
        <v/>
      </c>
      <c r="R16">
        <v>738931</v>
      </c>
      <c r="S16" s="56">
        <f t="shared" si="4"/>
        <v>738931</v>
      </c>
      <c r="T16" s="34">
        <f t="shared" si="5"/>
        <v>42.287168896689948</v>
      </c>
      <c r="U16" s="16">
        <v>0.42287168896689947</v>
      </c>
      <c r="V16" s="19"/>
      <c r="W16" s="19">
        <v>312473</v>
      </c>
      <c r="X16" s="19"/>
      <c r="Y16" s="6">
        <v>129347</v>
      </c>
      <c r="Z16" s="56">
        <f t="shared" si="6"/>
        <v>129347</v>
      </c>
      <c r="AA16" s="6">
        <v>164951</v>
      </c>
      <c r="AB16" s="56">
        <f t="shared" si="7"/>
        <v>164951</v>
      </c>
      <c r="AC16" s="34">
        <f t="shared" si="8"/>
        <v>44</v>
      </c>
      <c r="AD16" s="16">
        <v>0.44</v>
      </c>
      <c r="AE16" s="34">
        <f t="shared" si="9"/>
        <v>56.000000000000007</v>
      </c>
      <c r="AF16" s="16">
        <v>0.56000000000000005</v>
      </c>
      <c r="AG16" s="20">
        <f t="shared" si="10"/>
        <v>-0.12000000000000005</v>
      </c>
      <c r="AH16" s="54">
        <f t="shared" si="11"/>
        <v>12.000000000000005</v>
      </c>
      <c r="AI16" s="6" t="s">
        <v>8</v>
      </c>
      <c r="AJ16" s="36" t="str">
        <f>IF(AI16="NR","",VLOOKUP(AI16,liste!$A$20:$H$29,2))</f>
        <v>Verworfen</v>
      </c>
      <c r="AK16" s="36" t="str">
        <f>IF(AI16="NR","",VLOOKUP(AI16,liste!$A$20:$H$29,3))</f>
        <v>Rejeté</v>
      </c>
      <c r="AM16" t="str">
        <f t="shared" si="12"/>
        <v/>
      </c>
      <c r="AN16" t="str">
        <f>IF(AM16="","",VLOOKUP(AM16,liste!$A$30:$H$32,2))</f>
        <v/>
      </c>
      <c r="AO16" t="str">
        <f>IF(AM16="","",VLOOKUP(AM16,liste!$A$30:$H$32,3))</f>
        <v/>
      </c>
    </row>
    <row r="17" spans="1:41" x14ac:dyDescent="0.25">
      <c r="A17" s="63" t="str">
        <f t="shared" si="0"/>
        <v>20190519</v>
      </c>
      <c r="B17" s="10">
        <v>43604</v>
      </c>
      <c r="C17" s="52">
        <f t="shared" si="1"/>
        <v>43604</v>
      </c>
      <c r="D17" s="47">
        <f t="shared" si="2"/>
        <v>43604</v>
      </c>
      <c r="E17" s="51">
        <f t="shared" si="3"/>
        <v>43604</v>
      </c>
      <c r="F17" s="6" t="s">
        <v>894</v>
      </c>
      <c r="G17" s="6" t="s">
        <v>925</v>
      </c>
      <c r="H17" s="6" t="s">
        <v>26</v>
      </c>
      <c r="I17" s="37" t="str">
        <f>IF(H17="NR","",VLOOKUP(H17,liste!$A$1:$H$15,2))</f>
        <v>Stichfrage</v>
      </c>
      <c r="J17" s="37" t="str">
        <f>IF(H17="NR","",VLOOKUP(H17,liste!$A$1:$H$15,3))</f>
        <v>Question subsidiaire</v>
      </c>
      <c r="K17" s="6" t="s">
        <v>3</v>
      </c>
      <c r="L17" s="6" t="str">
        <f>(H15)</f>
        <v>VGR</v>
      </c>
      <c r="M17" s="36" t="str">
        <f>IF([1]csv!G13="ST",VLOOKUP([1]csv!K13,[1]liste!$A$1:$H$15,2),"")</f>
        <v>Vorlage Grosser Rat</v>
      </c>
      <c r="N17" s="36" t="str">
        <f>IF([1]csv!G13="ST",VLOOKUP([1]csv!K13,[1]liste!$A$1:$H$15,3),"")</f>
        <v>Projet du Grand Conseil</v>
      </c>
      <c r="O17" s="6" t="str">
        <f>(H16)</f>
        <v>VV</v>
      </c>
      <c r="P17" s="36" t="str">
        <f>IF([1]csv!G13="ST",VLOOKUP([1]csv!N13,[1]liste!$A$1:$H$15,2),"")</f>
        <v>Volksvorschlag</v>
      </c>
      <c r="Q17" s="36" t="str">
        <f>IF([1]csv!G13="ST",VLOOKUP([1]csv!N13,[1]liste!$A$1:$H$15,3),"")</f>
        <v>Projet populaire</v>
      </c>
      <c r="R17">
        <v>738931</v>
      </c>
      <c r="S17" s="56">
        <f t="shared" si="4"/>
        <v>738931</v>
      </c>
      <c r="T17" s="34">
        <f t="shared" si="5"/>
        <v>42.287168896689948</v>
      </c>
      <c r="U17" s="16">
        <v>0.42287168896689947</v>
      </c>
      <c r="V17" s="19"/>
      <c r="W17" s="19">
        <v>312473</v>
      </c>
      <c r="X17" s="19"/>
      <c r="Y17" s="6">
        <v>144125</v>
      </c>
      <c r="Z17" s="56">
        <f t="shared" si="6"/>
        <v>144125</v>
      </c>
      <c r="AA17" s="6">
        <v>147443</v>
      </c>
      <c r="AB17" s="56">
        <f t="shared" si="7"/>
        <v>147443</v>
      </c>
      <c r="AC17" s="34">
        <f t="shared" si="8"/>
        <v>49.4</v>
      </c>
      <c r="AD17" s="16">
        <v>0.49399999999999999</v>
      </c>
      <c r="AE17" s="34">
        <f t="shared" si="9"/>
        <v>50.6</v>
      </c>
      <c r="AF17" s="16">
        <v>0.50600000000000001</v>
      </c>
      <c r="AG17" s="20">
        <f t="shared" si="10"/>
        <v>-1.2000000000000011E-2</v>
      </c>
      <c r="AH17" s="54">
        <f t="shared" si="11"/>
        <v>1.2000000000000011</v>
      </c>
      <c r="AI17" s="6" t="s">
        <v>878</v>
      </c>
      <c r="AJ17" s="36" t="str">
        <f>IF(AI17="NR","",VLOOKUP(AI17,liste!$A$20:$H$29,2))</f>
        <v/>
      </c>
      <c r="AK17" s="36" t="str">
        <f>IF(AI17="NR","",VLOOKUP(AI17,liste!$A$20:$H$29,3))</f>
        <v/>
      </c>
      <c r="AM17" t="str">
        <f t="shared" si="12"/>
        <v>N</v>
      </c>
      <c r="AN17" t="str">
        <f>IF(AM17="","",VLOOKUP(AM17,liste!$A$30:$H$32,2))</f>
        <v>nicht massgebend</v>
      </c>
      <c r="AO17" t="str">
        <f>IF(AM17="","",VLOOKUP(AM17,liste!$A$30:$H$32,3))</f>
        <v>sans incidence</v>
      </c>
    </row>
    <row r="18" spans="1:41" x14ac:dyDescent="0.25">
      <c r="A18" s="63" t="str">
        <f t="shared" si="0"/>
        <v>20190210</v>
      </c>
      <c r="B18" s="10">
        <v>43506</v>
      </c>
      <c r="C18" s="52">
        <f t="shared" si="1"/>
        <v>43506</v>
      </c>
      <c r="D18" s="47">
        <f t="shared" si="2"/>
        <v>43506</v>
      </c>
      <c r="E18" s="51">
        <f t="shared" si="3"/>
        <v>43506</v>
      </c>
      <c r="F18" s="6" t="s">
        <v>87</v>
      </c>
      <c r="G18" s="6" t="s">
        <v>747</v>
      </c>
      <c r="H18" s="6" t="s">
        <v>2</v>
      </c>
      <c r="I18" s="37" t="str">
        <f>IF(H18="NR","",VLOOKUP(H18,liste!$A$1:$H$15,2))</f>
        <v>Fakultatives Referendum (ab 1972)</v>
      </c>
      <c r="J18" s="37" t="str">
        <f>IF(H18="NR","",VLOOKUP(H18,liste!$A$1:$H$15,3))</f>
        <v>référendum facultatif</v>
      </c>
      <c r="K18" s="6" t="s">
        <v>4</v>
      </c>
      <c r="L18" s="6"/>
      <c r="M18" s="36"/>
      <c r="N18" s="36"/>
      <c r="O18" s="6"/>
      <c r="P18" s="36" t="str">
        <f>IF([1]csv!G14="ST",VLOOKUP([1]csv!N14,[1]liste!$A$1:$H$15,2),"")</f>
        <v/>
      </c>
      <c r="Q18" s="36" t="str">
        <f>IF([1]csv!G14="ST",VLOOKUP([1]csv!N14,[1]liste!$A$1:$H$15,3),"")</f>
        <v/>
      </c>
      <c r="R18">
        <v>738062</v>
      </c>
      <c r="S18" s="56">
        <f t="shared" si="4"/>
        <v>738062</v>
      </c>
      <c r="T18" s="34">
        <f t="shared" si="5"/>
        <v>37.859962984139543</v>
      </c>
      <c r="U18" s="16">
        <v>0.37859962984139545</v>
      </c>
      <c r="V18" s="19"/>
      <c r="W18" s="19">
        <v>279430</v>
      </c>
      <c r="X18" s="19"/>
      <c r="Y18" s="6">
        <v>136232</v>
      </c>
      <c r="Z18" s="56">
        <f t="shared" si="6"/>
        <v>136232</v>
      </c>
      <c r="AA18" s="6">
        <v>139428</v>
      </c>
      <c r="AB18" s="56">
        <f t="shared" si="7"/>
        <v>139428</v>
      </c>
      <c r="AC18" s="34">
        <f t="shared" si="8"/>
        <v>49.4</v>
      </c>
      <c r="AD18" s="16">
        <v>0.49399999999999999</v>
      </c>
      <c r="AE18" s="34">
        <f t="shared" si="9"/>
        <v>50.6</v>
      </c>
      <c r="AF18" s="16">
        <v>0.50600000000000001</v>
      </c>
      <c r="AG18" s="20">
        <f t="shared" si="10"/>
        <v>-1.2000000000000011E-2</v>
      </c>
      <c r="AH18" s="54">
        <f t="shared" si="11"/>
        <v>1.2000000000000011</v>
      </c>
      <c r="AI18" s="6" t="s">
        <v>8</v>
      </c>
      <c r="AJ18" s="36" t="str">
        <f>IF(AI18="NR","",VLOOKUP(AI18,liste!$A$20:$H$29,2))</f>
        <v>Verworfen</v>
      </c>
      <c r="AK18" s="36" t="str">
        <f>IF(AI18="NR","",VLOOKUP(AI18,liste!$A$20:$H$29,3))</f>
        <v>Rejeté</v>
      </c>
      <c r="AM18" t="str">
        <f t="shared" si="12"/>
        <v/>
      </c>
      <c r="AN18" t="str">
        <f>IF(AM18="","",VLOOKUP(AM18,liste!$A$30:$H$32,2))</f>
        <v/>
      </c>
      <c r="AO18" t="str">
        <f>IF(AM18="","",VLOOKUP(AM18,liste!$A$30:$H$32,3))</f>
        <v/>
      </c>
    </row>
    <row r="19" spans="1:41" x14ac:dyDescent="0.25">
      <c r="A19" s="63" t="str">
        <f t="shared" si="0"/>
        <v>20190210</v>
      </c>
      <c r="B19" s="10">
        <v>43506</v>
      </c>
      <c r="C19" s="52">
        <f t="shared" si="1"/>
        <v>43506</v>
      </c>
      <c r="D19" s="47">
        <f t="shared" si="2"/>
        <v>43506</v>
      </c>
      <c r="E19" s="51">
        <f t="shared" si="3"/>
        <v>43506</v>
      </c>
      <c r="F19" s="6" t="s">
        <v>61</v>
      </c>
      <c r="G19" s="6" t="s">
        <v>748</v>
      </c>
      <c r="H19" s="6" t="s">
        <v>2</v>
      </c>
      <c r="I19" s="37" t="str">
        <f>IF(H19="NR","",VLOOKUP(H19,liste!$A$1:$H$15,2))</f>
        <v>Fakultatives Referendum (ab 1972)</v>
      </c>
      <c r="J19" s="37" t="str">
        <f>IF(H19="NR","",VLOOKUP(H19,liste!$A$1:$H$15,3))</f>
        <v>référendum facultatif</v>
      </c>
      <c r="K19" s="6" t="s">
        <v>4</v>
      </c>
      <c r="L19" s="6"/>
      <c r="M19" s="36"/>
      <c r="N19" s="36"/>
      <c r="O19" s="6"/>
      <c r="P19" s="36" t="str">
        <f>IF([1]csv!G15="ST",VLOOKUP([1]csv!N15,[1]liste!$A$1:$H$15,2),"")</f>
        <v/>
      </c>
      <c r="Q19" s="36" t="str">
        <f>IF([1]csv!G15="ST",VLOOKUP([1]csv!N15,[1]liste!$A$1:$H$15,3),"")</f>
        <v/>
      </c>
      <c r="R19">
        <v>738062</v>
      </c>
      <c r="S19" s="56">
        <f t="shared" si="4"/>
        <v>738062</v>
      </c>
      <c r="T19" s="34">
        <f t="shared" si="5"/>
        <v>37.85928553427761</v>
      </c>
      <c r="U19" s="16">
        <v>0.37859285534277609</v>
      </c>
      <c r="V19" s="19"/>
      <c r="W19" s="19">
        <v>279425</v>
      </c>
      <c r="X19" s="19"/>
      <c r="Y19" s="6">
        <v>209383</v>
      </c>
      <c r="Z19" s="56">
        <f t="shared" si="6"/>
        <v>209383</v>
      </c>
      <c r="AA19" s="6">
        <v>64555</v>
      </c>
      <c r="AB19" s="56">
        <f t="shared" si="7"/>
        <v>64555</v>
      </c>
      <c r="AC19" s="34">
        <f t="shared" si="8"/>
        <v>76.400000000000006</v>
      </c>
      <c r="AD19" s="16">
        <v>0.76400000000000001</v>
      </c>
      <c r="AE19" s="34">
        <f t="shared" si="9"/>
        <v>23.599999999999998</v>
      </c>
      <c r="AF19" s="16">
        <v>0.23599999999999999</v>
      </c>
      <c r="AG19" s="20">
        <f t="shared" si="10"/>
        <v>0.52800000000000002</v>
      </c>
      <c r="AH19" s="54">
        <f t="shared" si="11"/>
        <v>52.800000000000004</v>
      </c>
      <c r="AI19" s="6" t="s">
        <v>7</v>
      </c>
      <c r="AJ19" s="36" t="str">
        <f>IF(AI19="NR","",VLOOKUP(AI19,liste!$A$20:$H$29,2))</f>
        <v>Angenommen</v>
      </c>
      <c r="AK19" s="36" t="str">
        <f>IF(AI19="NR","",VLOOKUP(AI19,liste!$A$20:$H$29,3))</f>
        <v>Accepté</v>
      </c>
      <c r="AM19" t="str">
        <f t="shared" si="12"/>
        <v/>
      </c>
      <c r="AN19" t="str">
        <f>IF(AM19="","",VLOOKUP(AM19,liste!$A$30:$H$32,2))</f>
        <v/>
      </c>
      <c r="AO19" t="str">
        <f>IF(AM19="","",VLOOKUP(AM19,liste!$A$30:$H$32,3))</f>
        <v/>
      </c>
    </row>
    <row r="20" spans="1:41" x14ac:dyDescent="0.25">
      <c r="A20" s="63" t="str">
        <f t="shared" si="0"/>
        <v>20181125</v>
      </c>
      <c r="B20" s="10">
        <v>43429</v>
      </c>
      <c r="C20" s="52">
        <f t="shared" si="1"/>
        <v>43429</v>
      </c>
      <c r="D20" s="47">
        <f t="shared" si="2"/>
        <v>43429</v>
      </c>
      <c r="E20" s="51">
        <f t="shared" si="3"/>
        <v>43429</v>
      </c>
      <c r="F20" s="6" t="s">
        <v>42</v>
      </c>
      <c r="G20" s="6" t="s">
        <v>745</v>
      </c>
      <c r="H20" s="6" t="s">
        <v>2</v>
      </c>
      <c r="I20" s="37" t="str">
        <f>IF(H20="NR","",VLOOKUP(H20,liste!$A$1:$H$15,2))</f>
        <v>Fakultatives Referendum (ab 1972)</v>
      </c>
      <c r="J20" s="37" t="str">
        <f>IF(H20="NR","",VLOOKUP(H20,liste!$A$1:$H$15,3))</f>
        <v>référendum facultatif</v>
      </c>
      <c r="K20" s="6" t="s">
        <v>4</v>
      </c>
      <c r="L20" s="6"/>
      <c r="M20" s="36"/>
      <c r="N20" s="36"/>
      <c r="O20" s="6"/>
      <c r="P20" s="36" t="str">
        <f>IF([1]csv!G16="ST",VLOOKUP([1]csv!N16,[1]liste!$A$1:$H$15,2),"")</f>
        <v/>
      </c>
      <c r="Q20" s="36" t="str">
        <f>IF([1]csv!G16="ST",VLOOKUP([1]csv!N16,[1]liste!$A$1:$H$15,3),"")</f>
        <v/>
      </c>
      <c r="R20">
        <v>738072</v>
      </c>
      <c r="S20" s="56">
        <f t="shared" si="4"/>
        <v>738072</v>
      </c>
      <c r="T20" s="34">
        <f t="shared" si="5"/>
        <v>47.213144517066084</v>
      </c>
      <c r="U20" s="16">
        <v>0.47213144517066086</v>
      </c>
      <c r="V20" s="19"/>
      <c r="W20" s="19">
        <v>348467</v>
      </c>
      <c r="X20" s="19"/>
      <c r="Y20" s="6">
        <v>154572</v>
      </c>
      <c r="Z20" s="56">
        <f t="shared" si="6"/>
        <v>154572</v>
      </c>
      <c r="AA20" s="6">
        <v>178597</v>
      </c>
      <c r="AB20" s="56">
        <f t="shared" si="7"/>
        <v>178597</v>
      </c>
      <c r="AC20" s="34">
        <f t="shared" si="8"/>
        <v>46.400000000000006</v>
      </c>
      <c r="AD20" s="16">
        <v>0.46400000000000002</v>
      </c>
      <c r="AE20" s="34">
        <f t="shared" si="9"/>
        <v>53.6</v>
      </c>
      <c r="AF20" s="16">
        <v>0.53600000000000003</v>
      </c>
      <c r="AG20" s="20">
        <f t="shared" si="10"/>
        <v>-7.2000000000000008E-2</v>
      </c>
      <c r="AH20" s="54">
        <f t="shared" si="11"/>
        <v>7.2000000000000011</v>
      </c>
      <c r="AI20" s="6" t="s">
        <v>8</v>
      </c>
      <c r="AJ20" s="36" t="str">
        <f>IF(AI20="NR","",VLOOKUP(AI20,liste!$A$20:$H$29,2))</f>
        <v>Verworfen</v>
      </c>
      <c r="AK20" s="36" t="str">
        <f>IF(AI20="NR","",VLOOKUP(AI20,liste!$A$20:$H$29,3))</f>
        <v>Rejeté</v>
      </c>
      <c r="AM20" t="str">
        <f t="shared" si="12"/>
        <v/>
      </c>
      <c r="AN20" t="str">
        <f>IF(AM20="","",VLOOKUP(AM20,liste!$A$30:$H$32,2))</f>
        <v/>
      </c>
      <c r="AO20" t="str">
        <f>IF(AM20="","",VLOOKUP(AM20,liste!$A$30:$H$32,3))</f>
        <v/>
      </c>
    </row>
    <row r="21" spans="1:41" x14ac:dyDescent="0.25">
      <c r="A21" s="63" t="str">
        <f t="shared" si="0"/>
        <v>20181125</v>
      </c>
      <c r="B21" s="10">
        <v>43429</v>
      </c>
      <c r="C21" s="52">
        <f t="shared" si="1"/>
        <v>43429</v>
      </c>
      <c r="D21" s="47">
        <f t="shared" si="2"/>
        <v>43429</v>
      </c>
      <c r="E21" s="51">
        <f t="shared" si="3"/>
        <v>43429</v>
      </c>
      <c r="F21" s="6" t="s">
        <v>43</v>
      </c>
      <c r="G21" s="6" t="s">
        <v>746</v>
      </c>
      <c r="H21" s="6" t="s">
        <v>2</v>
      </c>
      <c r="I21" s="37" t="str">
        <f>IF(H21="NR","",VLOOKUP(H21,liste!$A$1:$H$15,2))</f>
        <v>Fakultatives Referendum (ab 1972)</v>
      </c>
      <c r="J21" s="37" t="str">
        <f>IF(H21="NR","",VLOOKUP(H21,liste!$A$1:$H$15,3))</f>
        <v>référendum facultatif</v>
      </c>
      <c r="K21" s="6" t="s">
        <v>4</v>
      </c>
      <c r="L21" s="6"/>
      <c r="M21" s="36"/>
      <c r="N21" s="36"/>
      <c r="O21" s="6"/>
      <c r="P21" s="36" t="str">
        <f>IF([1]csv!G17="ST",VLOOKUP([1]csv!N17,[1]liste!$A$1:$H$15,2),"")</f>
        <v/>
      </c>
      <c r="Q21" s="36" t="str">
        <f>IF([1]csv!G17="ST",VLOOKUP([1]csv!N17,[1]liste!$A$1:$H$15,3),"")</f>
        <v/>
      </c>
      <c r="R21">
        <v>738072</v>
      </c>
      <c r="S21" s="56">
        <f t="shared" si="4"/>
        <v>738072</v>
      </c>
      <c r="T21" s="34">
        <f t="shared" si="5"/>
        <v>47.213009028929427</v>
      </c>
      <c r="U21" s="16">
        <v>0.47213009028929426</v>
      </c>
      <c r="V21" s="19"/>
      <c r="W21" s="19">
        <v>348466</v>
      </c>
      <c r="X21" s="19"/>
      <c r="Y21" s="6">
        <v>201595</v>
      </c>
      <c r="Z21" s="56">
        <f t="shared" si="6"/>
        <v>201595</v>
      </c>
      <c r="AA21" s="6">
        <v>139298</v>
      </c>
      <c r="AB21" s="56">
        <f t="shared" si="7"/>
        <v>139298</v>
      </c>
      <c r="AC21" s="34">
        <f t="shared" si="8"/>
        <v>59.099999999999994</v>
      </c>
      <c r="AD21" s="16">
        <v>0.59099999999999997</v>
      </c>
      <c r="AE21" s="34">
        <f t="shared" si="9"/>
        <v>40.9</v>
      </c>
      <c r="AF21" s="16">
        <v>0.40899999999999997</v>
      </c>
      <c r="AG21" s="20">
        <f t="shared" si="10"/>
        <v>0.182</v>
      </c>
      <c r="AH21" s="54">
        <f t="shared" si="11"/>
        <v>18.2</v>
      </c>
      <c r="AI21" s="6" t="s">
        <v>7</v>
      </c>
      <c r="AJ21" s="36" t="str">
        <f>IF(AI21="NR","",VLOOKUP(AI21,liste!$A$20:$H$29,2))</f>
        <v>Angenommen</v>
      </c>
      <c r="AK21" s="36" t="str">
        <f>IF(AI21="NR","",VLOOKUP(AI21,liste!$A$20:$H$29,3))</f>
        <v>Accepté</v>
      </c>
      <c r="AM21" t="str">
        <f t="shared" si="12"/>
        <v/>
      </c>
      <c r="AN21" t="str">
        <f>IF(AM21="","",VLOOKUP(AM21,liste!$A$30:$H$32,2))</f>
        <v/>
      </c>
      <c r="AO21" t="str">
        <f>IF(AM21="","",VLOOKUP(AM21,liste!$A$30:$H$32,3))</f>
        <v/>
      </c>
    </row>
    <row r="22" spans="1:41" x14ac:dyDescent="0.25">
      <c r="A22" s="63" t="str">
        <f t="shared" si="0"/>
        <v>20180304</v>
      </c>
      <c r="B22" s="10">
        <v>43163</v>
      </c>
      <c r="C22" s="52">
        <f t="shared" si="1"/>
        <v>43163</v>
      </c>
      <c r="D22" s="47">
        <f t="shared" si="2"/>
        <v>43163</v>
      </c>
      <c r="E22" s="51">
        <f t="shared" si="3"/>
        <v>43163</v>
      </c>
      <c r="F22" s="6" t="s">
        <v>244</v>
      </c>
      <c r="G22" s="6" t="s">
        <v>743</v>
      </c>
      <c r="H22" s="6" t="s">
        <v>10</v>
      </c>
      <c r="I22" s="37" t="str">
        <f>IF(H22="NR","",VLOOKUP(H22,liste!$A$1:$H$15,2))</f>
        <v>Volksinitiative</v>
      </c>
      <c r="J22" s="37" t="str">
        <f>IF(H22="NR","",VLOOKUP(H22,liste!$A$1:$H$15,3))</f>
        <v>Initiative populaire</v>
      </c>
      <c r="K22" s="6" t="s">
        <v>4</v>
      </c>
      <c r="L22" s="6"/>
      <c r="M22" s="36"/>
      <c r="N22" s="36"/>
      <c r="O22" s="6"/>
      <c r="P22" s="36" t="str">
        <f>IF([1]csv!G18="ST",VLOOKUP([1]csv!N18,[1]liste!$A$1:$H$15,2),"")</f>
        <v/>
      </c>
      <c r="Q22" s="36" t="str">
        <f>IF([1]csv!G18="ST",VLOOKUP([1]csv!N18,[1]liste!$A$1:$H$15,3),"")</f>
        <v/>
      </c>
      <c r="R22">
        <v>736634</v>
      </c>
      <c r="S22" s="56">
        <f t="shared" si="4"/>
        <v>736634</v>
      </c>
      <c r="T22" s="34">
        <f t="shared" si="5"/>
        <v>51.628760008362363</v>
      </c>
      <c r="U22" s="16">
        <v>0.51628760008362362</v>
      </c>
      <c r="V22" s="19"/>
      <c r="W22" s="19">
        <v>380315</v>
      </c>
      <c r="X22" s="19"/>
      <c r="Y22" s="6">
        <v>85402</v>
      </c>
      <c r="Z22" s="56">
        <f t="shared" si="6"/>
        <v>85402</v>
      </c>
      <c r="AA22" s="6">
        <v>281158</v>
      </c>
      <c r="AB22" s="56">
        <f t="shared" si="7"/>
        <v>281158</v>
      </c>
      <c r="AC22" s="34">
        <f t="shared" si="8"/>
        <v>23.3</v>
      </c>
      <c r="AD22" s="16">
        <v>0.23300000000000001</v>
      </c>
      <c r="AE22" s="34">
        <f t="shared" si="9"/>
        <v>76.7</v>
      </c>
      <c r="AF22" s="16">
        <v>0.76700000000000002</v>
      </c>
      <c r="AG22" s="20">
        <f t="shared" si="10"/>
        <v>-0.53400000000000003</v>
      </c>
      <c r="AH22" s="54">
        <f t="shared" si="11"/>
        <v>53.400000000000006</v>
      </c>
      <c r="AI22" s="6" t="s">
        <v>8</v>
      </c>
      <c r="AJ22" s="36" t="str">
        <f>IF(AI22="NR","",VLOOKUP(AI22,liste!$A$20:$H$29,2))</f>
        <v>Verworfen</v>
      </c>
      <c r="AK22" s="36" t="str">
        <f>IF(AI22="NR","",VLOOKUP(AI22,liste!$A$20:$H$29,3))</f>
        <v>Rejeté</v>
      </c>
      <c r="AM22" t="str">
        <f t="shared" si="12"/>
        <v/>
      </c>
      <c r="AN22" t="str">
        <f>IF(AM22="","",VLOOKUP(AM22,liste!$A$30:$H$32,2))</f>
        <v/>
      </c>
      <c r="AO22" t="str">
        <f>IF(AM22="","",VLOOKUP(AM22,liste!$A$30:$H$32,3))</f>
        <v/>
      </c>
    </row>
    <row r="23" spans="1:41" x14ac:dyDescent="0.25">
      <c r="A23" s="63" t="str">
        <f t="shared" si="0"/>
        <v>20180304</v>
      </c>
      <c r="B23" s="10">
        <v>43163</v>
      </c>
      <c r="C23" s="52">
        <f t="shared" si="1"/>
        <v>43163</v>
      </c>
      <c r="D23" s="47">
        <f t="shared" si="2"/>
        <v>43163</v>
      </c>
      <c r="E23" s="51">
        <f t="shared" si="3"/>
        <v>43163</v>
      </c>
      <c r="F23" s="6" t="s">
        <v>23</v>
      </c>
      <c r="G23" s="6" t="s">
        <v>744</v>
      </c>
      <c r="H23" s="6" t="s">
        <v>2</v>
      </c>
      <c r="I23" s="37" t="str">
        <f>IF(H23="NR","",VLOOKUP(H23,liste!$A$1:$H$15,2))</f>
        <v>Fakultatives Referendum (ab 1972)</v>
      </c>
      <c r="J23" s="37" t="str">
        <f>IF(H23="NR","",VLOOKUP(H23,liste!$A$1:$H$15,3))</f>
        <v>référendum facultatif</v>
      </c>
      <c r="K23" s="6" t="s">
        <v>4</v>
      </c>
      <c r="L23" s="6"/>
      <c r="M23" s="36"/>
      <c r="N23" s="36"/>
      <c r="O23" s="6"/>
      <c r="P23" s="36" t="str">
        <f>IF([1]csv!G19="ST",VLOOKUP([1]csv!N19,[1]liste!$A$1:$H$15,2),"")</f>
        <v/>
      </c>
      <c r="Q23" s="36" t="str">
        <f>IF([1]csv!G19="ST",VLOOKUP([1]csv!N19,[1]liste!$A$1:$H$15,3),"")</f>
        <v/>
      </c>
      <c r="R23">
        <v>736634</v>
      </c>
      <c r="S23" s="56">
        <f t="shared" si="4"/>
        <v>736634</v>
      </c>
      <c r="T23" s="34">
        <f t="shared" si="5"/>
        <v>51.625773450587396</v>
      </c>
      <c r="U23" s="16">
        <v>0.51625773450587398</v>
      </c>
      <c r="V23" s="19"/>
      <c r="W23" s="19">
        <v>380293</v>
      </c>
      <c r="X23" s="19"/>
      <c r="Y23" s="6">
        <v>186303</v>
      </c>
      <c r="Z23" s="56">
        <f t="shared" si="6"/>
        <v>186303</v>
      </c>
      <c r="AA23" s="6">
        <v>174514</v>
      </c>
      <c r="AB23" s="56">
        <f t="shared" si="7"/>
        <v>174514</v>
      </c>
      <c r="AC23" s="34">
        <f t="shared" si="8"/>
        <v>51.6</v>
      </c>
      <c r="AD23" s="16">
        <v>0.51600000000000001</v>
      </c>
      <c r="AE23" s="34">
        <f t="shared" si="9"/>
        <v>48.4</v>
      </c>
      <c r="AF23" s="16">
        <v>0.48399999999999999</v>
      </c>
      <c r="AG23" s="20">
        <f t="shared" si="10"/>
        <v>3.2000000000000028E-2</v>
      </c>
      <c r="AH23" s="54">
        <f t="shared" si="11"/>
        <v>3.2000000000000028</v>
      </c>
      <c r="AI23" s="6" t="s">
        <v>7</v>
      </c>
      <c r="AJ23" s="36" t="str">
        <f>IF(AI23="NR","",VLOOKUP(AI23,liste!$A$20:$H$29,2))</f>
        <v>Angenommen</v>
      </c>
      <c r="AK23" s="36" t="str">
        <f>IF(AI23="NR","",VLOOKUP(AI23,liste!$A$20:$H$29,3))</f>
        <v>Accepté</v>
      </c>
      <c r="AM23" t="str">
        <f t="shared" si="12"/>
        <v/>
      </c>
      <c r="AN23" t="str">
        <f>IF(AM23="","",VLOOKUP(AM23,liste!$A$30:$H$32,2))</f>
        <v/>
      </c>
      <c r="AO23" t="str">
        <f>IF(AM23="","",VLOOKUP(AM23,liste!$A$30:$H$32,3))</f>
        <v/>
      </c>
    </row>
    <row r="24" spans="1:41" x14ac:dyDescent="0.25">
      <c r="A24" s="63" t="str">
        <f t="shared" si="0"/>
        <v>20170521</v>
      </c>
      <c r="B24" s="10">
        <v>42876</v>
      </c>
      <c r="C24" s="52">
        <f t="shared" si="1"/>
        <v>42876</v>
      </c>
      <c r="D24" s="47">
        <f t="shared" si="2"/>
        <v>42876</v>
      </c>
      <c r="E24" s="51">
        <f t="shared" si="3"/>
        <v>42876</v>
      </c>
      <c r="F24" s="9" t="s">
        <v>40</v>
      </c>
      <c r="G24" s="9" t="s">
        <v>741</v>
      </c>
      <c r="H24" s="6" t="s">
        <v>2</v>
      </c>
      <c r="I24" s="37" t="str">
        <f>IF(H24="NR","",VLOOKUP(H24,liste!$A$1:$H$15,2))</f>
        <v>Fakultatives Referendum (ab 1972)</v>
      </c>
      <c r="J24" s="37" t="str">
        <f>IF(H24="NR","",VLOOKUP(H24,liste!$A$1:$H$15,3))</f>
        <v>référendum facultatif</v>
      </c>
      <c r="K24" s="9" t="s">
        <v>4</v>
      </c>
      <c r="L24" s="6"/>
      <c r="M24" s="36"/>
      <c r="N24" s="36"/>
      <c r="O24" s="6"/>
      <c r="P24" s="36" t="str">
        <f>IF([1]csv!G20="ST",VLOOKUP([1]csv!N20,[1]liste!$A$1:$H$15,2),"")</f>
        <v/>
      </c>
      <c r="Q24" s="36" t="str">
        <f>IF([1]csv!G20="ST",VLOOKUP([1]csv!N20,[1]liste!$A$1:$H$15,3),"")</f>
        <v/>
      </c>
      <c r="R24" s="9">
        <v>733996</v>
      </c>
      <c r="S24" s="56">
        <f t="shared" si="4"/>
        <v>733996</v>
      </c>
      <c r="T24" s="34">
        <f t="shared" si="5"/>
        <v>40.484825530384363</v>
      </c>
      <c r="U24" s="16">
        <v>0.40484825530384361</v>
      </c>
      <c r="V24" s="19"/>
      <c r="W24" s="19">
        <v>297157</v>
      </c>
      <c r="X24" s="19"/>
      <c r="Y24" s="9">
        <v>166301</v>
      </c>
      <c r="Z24" s="56">
        <f t="shared" si="6"/>
        <v>166301</v>
      </c>
      <c r="AA24" s="9">
        <v>110274</v>
      </c>
      <c r="AB24" s="56">
        <f t="shared" si="7"/>
        <v>110274</v>
      </c>
      <c r="AC24" s="34">
        <f t="shared" si="8"/>
        <v>60.099999999999994</v>
      </c>
      <c r="AD24" s="16">
        <v>0.60099999999999998</v>
      </c>
      <c r="AE24" s="34">
        <f t="shared" si="9"/>
        <v>39.900000000000006</v>
      </c>
      <c r="AF24" s="16">
        <v>0.39900000000000002</v>
      </c>
      <c r="AG24" s="20">
        <f t="shared" si="10"/>
        <v>0.20199999999999996</v>
      </c>
      <c r="AH24" s="54">
        <f t="shared" si="11"/>
        <v>20.199999999999996</v>
      </c>
      <c r="AI24" s="9" t="s">
        <v>7</v>
      </c>
      <c r="AJ24" s="36" t="str">
        <f>IF(AI24="NR","",VLOOKUP(AI24,liste!$A$20:$H$29,2))</f>
        <v>Angenommen</v>
      </c>
      <c r="AK24" s="36" t="str">
        <f>IF(AI24="NR","",VLOOKUP(AI24,liste!$A$20:$H$29,3))</f>
        <v>Accepté</v>
      </c>
      <c r="AM24" t="str">
        <f t="shared" si="12"/>
        <v/>
      </c>
      <c r="AN24" t="str">
        <f>IF(AM24="","",VLOOKUP(AM24,liste!$A$30:$H$32,2))</f>
        <v/>
      </c>
      <c r="AO24" t="str">
        <f>IF(AM24="","",VLOOKUP(AM24,liste!$A$30:$H$32,3))</f>
        <v/>
      </c>
    </row>
    <row r="25" spans="1:41" x14ac:dyDescent="0.25">
      <c r="A25" s="63" t="str">
        <f t="shared" si="0"/>
        <v>20170521</v>
      </c>
      <c r="B25" s="10">
        <v>42876</v>
      </c>
      <c r="C25" s="52">
        <f t="shared" si="1"/>
        <v>42876</v>
      </c>
      <c r="D25" s="47">
        <f t="shared" si="2"/>
        <v>42876</v>
      </c>
      <c r="E25" s="51">
        <f t="shared" si="3"/>
        <v>42876</v>
      </c>
      <c r="F25" s="9" t="s">
        <v>41</v>
      </c>
      <c r="G25" s="9" t="s">
        <v>742</v>
      </c>
      <c r="H25" s="6" t="s">
        <v>2</v>
      </c>
      <c r="I25" s="37" t="str">
        <f>IF(H25="NR","",VLOOKUP(H25,liste!$A$1:$H$15,2))</f>
        <v>Fakultatives Referendum (ab 1972)</v>
      </c>
      <c r="J25" s="37" t="str">
        <f>IF(H25="NR","",VLOOKUP(H25,liste!$A$1:$H$15,3))</f>
        <v>référendum facultatif</v>
      </c>
      <c r="K25" s="9" t="s">
        <v>4</v>
      </c>
      <c r="L25" s="6"/>
      <c r="M25" s="36"/>
      <c r="N25" s="36"/>
      <c r="O25" s="6"/>
      <c r="P25" s="36" t="str">
        <f>IF([1]csv!G21="ST",VLOOKUP([1]csv!N21,[1]liste!$A$1:$H$15,2),"")</f>
        <v/>
      </c>
      <c r="Q25" s="36" t="str">
        <f>IF([1]csv!G21="ST",VLOOKUP([1]csv!N21,[1]liste!$A$1:$H$15,3),"")</f>
        <v/>
      </c>
      <c r="R25" s="9">
        <v>733996</v>
      </c>
      <c r="S25" s="56">
        <f t="shared" si="4"/>
        <v>733996</v>
      </c>
      <c r="T25" s="34">
        <f t="shared" si="5"/>
        <v>40.484825530384363</v>
      </c>
      <c r="U25" s="16">
        <v>0.40484825530384361</v>
      </c>
      <c r="V25" s="19"/>
      <c r="W25" s="19">
        <v>297157</v>
      </c>
      <c r="X25" s="19"/>
      <c r="Y25" s="9">
        <v>132697</v>
      </c>
      <c r="Z25" s="56">
        <f t="shared" si="6"/>
        <v>132697</v>
      </c>
      <c r="AA25" s="9">
        <v>157592</v>
      </c>
      <c r="AB25" s="56">
        <f t="shared" si="7"/>
        <v>157592</v>
      </c>
      <c r="AC25" s="34">
        <f t="shared" si="8"/>
        <v>45.7</v>
      </c>
      <c r="AD25" s="16">
        <v>0.45700000000000002</v>
      </c>
      <c r="AE25" s="34">
        <f t="shared" si="9"/>
        <v>54.300000000000004</v>
      </c>
      <c r="AF25" s="16">
        <v>0.54300000000000004</v>
      </c>
      <c r="AG25" s="20">
        <f t="shared" si="10"/>
        <v>-8.6000000000000021E-2</v>
      </c>
      <c r="AH25" s="54">
        <f t="shared" si="11"/>
        <v>8.6000000000000014</v>
      </c>
      <c r="AI25" s="9" t="s">
        <v>8</v>
      </c>
      <c r="AJ25" s="36" t="str">
        <f>IF(AI25="NR","",VLOOKUP(AI25,liste!$A$20:$H$29,2))</f>
        <v>Verworfen</v>
      </c>
      <c r="AK25" s="36" t="str">
        <f>IF(AI25="NR","",VLOOKUP(AI25,liste!$A$20:$H$29,3))</f>
        <v>Rejeté</v>
      </c>
      <c r="AM25" t="str">
        <f t="shared" si="12"/>
        <v/>
      </c>
      <c r="AN25" t="str">
        <f>IF(AM25="","",VLOOKUP(AM25,liste!$A$30:$H$32,2))</f>
        <v/>
      </c>
      <c r="AO25" t="str">
        <f>IF(AM25="","",VLOOKUP(AM25,liste!$A$30:$H$32,3))</f>
        <v/>
      </c>
    </row>
    <row r="26" spans="1:41" x14ac:dyDescent="0.25">
      <c r="A26" s="63" t="str">
        <f t="shared" si="0"/>
        <v>20161127</v>
      </c>
      <c r="B26" s="10">
        <v>42701</v>
      </c>
      <c r="C26" s="52">
        <f t="shared" si="1"/>
        <v>42701</v>
      </c>
      <c r="D26" s="47">
        <f t="shared" si="2"/>
        <v>42701</v>
      </c>
      <c r="E26" s="51">
        <f t="shared" si="3"/>
        <v>42701</v>
      </c>
      <c r="F26" s="9" t="s">
        <v>39</v>
      </c>
      <c r="G26" s="9" t="s">
        <v>740</v>
      </c>
      <c r="H26" s="6" t="s">
        <v>10</v>
      </c>
      <c r="I26" s="37" t="str">
        <f>IF(H26="NR","",VLOOKUP(H26,liste!$A$1:$H$15,2))</f>
        <v>Volksinitiative</v>
      </c>
      <c r="J26" s="37" t="str">
        <f>IF(H26="NR","",VLOOKUP(H26,liste!$A$1:$H$15,3))</f>
        <v>Initiative populaire</v>
      </c>
      <c r="K26" s="9" t="s">
        <v>4</v>
      </c>
      <c r="L26" s="6"/>
      <c r="M26" s="36"/>
      <c r="N26" s="36"/>
      <c r="O26" s="6"/>
      <c r="P26" s="36" t="str">
        <f>IF([1]csv!G22="ST",VLOOKUP([1]csv!N22,[1]liste!$A$1:$H$15,2),"")</f>
        <v/>
      </c>
      <c r="Q26" s="36" t="str">
        <f>IF([1]csv!G22="ST",VLOOKUP([1]csv!N22,[1]liste!$A$1:$H$15,3),"")</f>
        <v/>
      </c>
      <c r="R26" s="9">
        <v>732704</v>
      </c>
      <c r="S26" s="56">
        <f t="shared" si="4"/>
        <v>732704</v>
      </c>
      <c r="T26" s="34">
        <f t="shared" si="5"/>
        <v>42.525494606280304</v>
      </c>
      <c r="U26" s="16">
        <v>0.42525494606280301</v>
      </c>
      <c r="V26" s="19"/>
      <c r="W26" s="19">
        <v>311586</v>
      </c>
      <c r="X26" s="19"/>
      <c r="Y26" s="9">
        <v>101603</v>
      </c>
      <c r="Z26" s="56">
        <f t="shared" si="6"/>
        <v>101603</v>
      </c>
      <c r="AA26" s="9">
        <v>201497</v>
      </c>
      <c r="AB26" s="56">
        <f t="shared" si="7"/>
        <v>201497</v>
      </c>
      <c r="AC26" s="34">
        <f t="shared" si="8"/>
        <v>33.5</v>
      </c>
      <c r="AD26" s="16">
        <v>0.33500000000000002</v>
      </c>
      <c r="AE26" s="34">
        <f t="shared" si="9"/>
        <v>66.5</v>
      </c>
      <c r="AF26" s="16">
        <v>0.66500000000000004</v>
      </c>
      <c r="AG26" s="20">
        <f t="shared" si="10"/>
        <v>-0.33</v>
      </c>
      <c r="AH26" s="54">
        <f t="shared" si="11"/>
        <v>33</v>
      </c>
      <c r="AI26" s="9" t="s">
        <v>8</v>
      </c>
      <c r="AJ26" s="36" t="str">
        <f>IF(AI26="NR","",VLOOKUP(AI26,liste!$A$20:$H$29,2))</f>
        <v>Verworfen</v>
      </c>
      <c r="AK26" s="36" t="str">
        <f>IF(AI26="NR","",VLOOKUP(AI26,liste!$A$20:$H$29,3))</f>
        <v>Rejeté</v>
      </c>
      <c r="AM26" t="str">
        <f t="shared" si="12"/>
        <v/>
      </c>
      <c r="AN26" t="str">
        <f>IF(AM26="","",VLOOKUP(AM26,liste!$A$30:$H$32,2))</f>
        <v/>
      </c>
      <c r="AO26" t="str">
        <f>IF(AM26="","",VLOOKUP(AM26,liste!$A$30:$H$32,3))</f>
        <v/>
      </c>
    </row>
    <row r="27" spans="1:41" x14ac:dyDescent="0.25">
      <c r="A27" s="63" t="str">
        <f t="shared" si="0"/>
        <v>20160228</v>
      </c>
      <c r="B27" s="10">
        <v>42428</v>
      </c>
      <c r="C27" s="52">
        <f t="shared" si="1"/>
        <v>42428</v>
      </c>
      <c r="D27" s="47">
        <f t="shared" si="2"/>
        <v>42428</v>
      </c>
      <c r="E27" s="51">
        <f t="shared" si="3"/>
        <v>42428</v>
      </c>
      <c r="F27" s="9" t="s">
        <v>905</v>
      </c>
      <c r="G27" s="9" t="s">
        <v>913</v>
      </c>
      <c r="H27" s="6" t="s">
        <v>138</v>
      </c>
      <c r="I27" s="37" t="str">
        <f>IF(H27="NR","",VLOOKUP(H27,liste!$A$1:$H$15,2))</f>
        <v>Hauptvorlage Grosser Rat</v>
      </c>
      <c r="J27" s="37" t="str">
        <f>IF(H27="NR","",VLOOKUP(H27,liste!$A$1:$H$15,3))</f>
        <v>Projet principal du Grand Conseil</v>
      </c>
      <c r="K27" s="9" t="s">
        <v>3</v>
      </c>
      <c r="L27" s="6"/>
      <c r="M27" s="36"/>
      <c r="N27" s="36"/>
      <c r="O27" s="6"/>
      <c r="P27" s="36" t="str">
        <f>IF([1]csv!G23="ST",VLOOKUP([1]csv!N23,[1]liste!$A$1:$H$15,2),"")</f>
        <v/>
      </c>
      <c r="Q27" s="36" t="str">
        <f>IF([1]csv!G23="ST",VLOOKUP([1]csv!N23,[1]liste!$A$1:$H$15,3),"")</f>
        <v/>
      </c>
      <c r="R27" s="9">
        <v>730450</v>
      </c>
      <c r="S27" s="56">
        <f t="shared" si="4"/>
        <v>730450</v>
      </c>
      <c r="T27" s="34">
        <f t="shared" si="5"/>
        <v>52.881374495174207</v>
      </c>
      <c r="U27" s="16">
        <v>0.52881374495174205</v>
      </c>
      <c r="V27" s="19"/>
      <c r="W27" s="19">
        <v>386272</v>
      </c>
      <c r="X27" s="19"/>
      <c r="Y27" s="9">
        <v>163791</v>
      </c>
      <c r="Z27" s="56">
        <f t="shared" si="6"/>
        <v>163791</v>
      </c>
      <c r="AA27" s="9">
        <v>195275</v>
      </c>
      <c r="AB27" s="56">
        <f t="shared" si="7"/>
        <v>195275</v>
      </c>
      <c r="AC27" s="34">
        <f t="shared" si="8"/>
        <v>45.6</v>
      </c>
      <c r="AD27" s="16">
        <v>0.45600000000000002</v>
      </c>
      <c r="AE27" s="34">
        <f t="shared" si="9"/>
        <v>54.400000000000006</v>
      </c>
      <c r="AF27" s="16">
        <v>0.54400000000000004</v>
      </c>
      <c r="AG27" s="20">
        <f t="shared" si="10"/>
        <v>-8.8000000000000023E-2</v>
      </c>
      <c r="AH27" s="54">
        <f t="shared" si="11"/>
        <v>8.8000000000000025</v>
      </c>
      <c r="AI27" s="9" t="s">
        <v>8</v>
      </c>
      <c r="AJ27" s="36" t="str">
        <f>IF(AI27="NR","",VLOOKUP(AI27,liste!$A$20:$H$29,2))</f>
        <v>Verworfen</v>
      </c>
      <c r="AK27" s="36" t="str">
        <f>IF(AI27="NR","",VLOOKUP(AI27,liste!$A$20:$H$29,3))</f>
        <v>Rejeté</v>
      </c>
      <c r="AM27" t="str">
        <f t="shared" si="12"/>
        <v/>
      </c>
      <c r="AN27" t="str">
        <f>IF(AM27="","",VLOOKUP(AM27,liste!$A$30:$H$32,2))</f>
        <v/>
      </c>
      <c r="AO27" t="str">
        <f>IF(AM27="","",VLOOKUP(AM27,liste!$A$30:$H$32,3))</f>
        <v/>
      </c>
    </row>
    <row r="28" spans="1:41" x14ac:dyDescent="0.25">
      <c r="A28" s="63" t="str">
        <f t="shared" si="0"/>
        <v>20160228</v>
      </c>
      <c r="B28" s="10">
        <v>42428</v>
      </c>
      <c r="C28" s="52">
        <f t="shared" si="1"/>
        <v>42428</v>
      </c>
      <c r="D28" s="47">
        <f t="shared" si="2"/>
        <v>42428</v>
      </c>
      <c r="E28" s="51">
        <f t="shared" si="3"/>
        <v>42428</v>
      </c>
      <c r="F28" s="9" t="s">
        <v>905</v>
      </c>
      <c r="G28" s="9" t="s">
        <v>913</v>
      </c>
      <c r="H28" s="6" t="s">
        <v>13</v>
      </c>
      <c r="I28" s="37" t="str">
        <f>IF(H28="NR","",VLOOKUP(H28,liste!$A$1:$H$15,2))</f>
        <v>Eventualantrag Grosser Rat</v>
      </c>
      <c r="J28" s="37" t="str">
        <f>IF(H28="NR","",VLOOKUP(H28,liste!$A$1:$H$15,3))</f>
        <v>Projet alternatif</v>
      </c>
      <c r="K28" s="9" t="s">
        <v>3</v>
      </c>
      <c r="L28" s="6"/>
      <c r="M28" s="36"/>
      <c r="N28" s="36"/>
      <c r="O28" s="6"/>
      <c r="P28" s="36" t="str">
        <f>IF([1]csv!G24="ST",VLOOKUP([1]csv!N24,[1]liste!$A$1:$H$15,2),"")</f>
        <v/>
      </c>
      <c r="Q28" s="36" t="str">
        <f>IF([1]csv!G24="ST",VLOOKUP([1]csv!N24,[1]liste!$A$1:$H$15,3),"")</f>
        <v/>
      </c>
      <c r="R28" s="9">
        <v>730450</v>
      </c>
      <c r="S28" s="56">
        <f t="shared" si="4"/>
        <v>730450</v>
      </c>
      <c r="T28" s="34">
        <f t="shared" si="5"/>
        <v>52.881374495174207</v>
      </c>
      <c r="U28" s="16">
        <v>0.52881374495174205</v>
      </c>
      <c r="V28" s="19"/>
      <c r="W28" s="19">
        <v>386272</v>
      </c>
      <c r="X28" s="19"/>
      <c r="Y28" s="9">
        <v>125995</v>
      </c>
      <c r="Z28" s="56">
        <f t="shared" si="6"/>
        <v>125995</v>
      </c>
      <c r="AA28" s="9">
        <v>219239</v>
      </c>
      <c r="AB28" s="56">
        <f t="shared" si="7"/>
        <v>219239</v>
      </c>
      <c r="AC28" s="34">
        <f t="shared" si="8"/>
        <v>36.5</v>
      </c>
      <c r="AD28" s="16">
        <v>0.36499999999999999</v>
      </c>
      <c r="AE28" s="34">
        <f t="shared" si="9"/>
        <v>63.5</v>
      </c>
      <c r="AF28" s="16">
        <v>0.63500000000000001</v>
      </c>
      <c r="AG28" s="20">
        <f t="shared" si="10"/>
        <v>-0.27</v>
      </c>
      <c r="AH28" s="54">
        <f t="shared" si="11"/>
        <v>27</v>
      </c>
      <c r="AI28" s="9" t="s">
        <v>8</v>
      </c>
      <c r="AJ28" s="36" t="str">
        <f>IF(AI28="NR","",VLOOKUP(AI28,liste!$A$20:$H$29,2))</f>
        <v>Verworfen</v>
      </c>
      <c r="AK28" s="36" t="str">
        <f>IF(AI28="NR","",VLOOKUP(AI28,liste!$A$20:$H$29,3))</f>
        <v>Rejeté</v>
      </c>
      <c r="AM28" t="str">
        <f t="shared" si="12"/>
        <v/>
      </c>
      <c r="AN28" t="str">
        <f>IF(AM28="","",VLOOKUP(AM28,liste!$A$30:$H$32,2))</f>
        <v/>
      </c>
      <c r="AO28" t="str">
        <f>IF(AM28="","",VLOOKUP(AM28,liste!$A$30:$H$32,3))</f>
        <v/>
      </c>
    </row>
    <row r="29" spans="1:41" x14ac:dyDescent="0.25">
      <c r="A29" s="63" t="str">
        <f t="shared" si="0"/>
        <v>20160228</v>
      </c>
      <c r="B29" s="10">
        <v>42428</v>
      </c>
      <c r="C29" s="52">
        <f t="shared" si="1"/>
        <v>42428</v>
      </c>
      <c r="D29" s="47">
        <f t="shared" si="2"/>
        <v>42428</v>
      </c>
      <c r="E29" s="51">
        <f t="shared" si="3"/>
        <v>42428</v>
      </c>
      <c r="F29" s="9" t="s">
        <v>905</v>
      </c>
      <c r="G29" s="9" t="s">
        <v>926</v>
      </c>
      <c r="H29" s="6" t="s">
        <v>26</v>
      </c>
      <c r="I29" s="37" t="str">
        <f>IF(H29="NR","",VLOOKUP(H29,liste!$A$1:$H$15,2))</f>
        <v>Stichfrage</v>
      </c>
      <c r="J29" s="37" t="str">
        <f>IF(H29="NR","",VLOOKUP(H29,liste!$A$1:$H$15,3))</f>
        <v>Question subsidiaire</v>
      </c>
      <c r="K29" s="9" t="s">
        <v>3</v>
      </c>
      <c r="L29" s="6" t="str">
        <f>(H27)</f>
        <v xml:space="preserve">HV </v>
      </c>
      <c r="M29" s="36" t="str">
        <f>IF([1]csv!G25="ST",VLOOKUP([1]csv!K25,[1]liste!$A$1:$H$15,2),"")</f>
        <v>Hauptvorlage Grosser Rat</v>
      </c>
      <c r="N29" s="36" t="str">
        <f>IF([1]csv!G25="ST",VLOOKUP([1]csv!K25,[1]liste!$A$1:$H$15,3),"")</f>
        <v>Projet principal du Grand Conseil</v>
      </c>
      <c r="O29" s="6" t="str">
        <f>(H28)</f>
        <v>EA</v>
      </c>
      <c r="P29" s="36" t="str">
        <f>IF([1]csv!G25="ST",VLOOKUP([1]csv!N25,[1]liste!$A$1:$H$15,2),"")</f>
        <v>Eventualantrag Grosser Rat</v>
      </c>
      <c r="Q29" s="36" t="str">
        <f>IF([1]csv!G25="ST",VLOOKUP([1]csv!N25,[1]liste!$A$1:$H$15,3),"")</f>
        <v>Projet alternatif</v>
      </c>
      <c r="R29" s="9">
        <v>730450</v>
      </c>
      <c r="S29" s="56">
        <f t="shared" si="4"/>
        <v>730450</v>
      </c>
      <c r="T29" s="34">
        <f t="shared" si="5"/>
        <v>52.881374495174207</v>
      </c>
      <c r="U29" s="16">
        <v>0.52881374495174205</v>
      </c>
      <c r="V29" s="19"/>
      <c r="W29" s="19">
        <v>386272</v>
      </c>
      <c r="X29" s="19"/>
      <c r="Y29" s="9">
        <v>168561</v>
      </c>
      <c r="Z29" s="56">
        <f t="shared" si="6"/>
        <v>168561</v>
      </c>
      <c r="AA29" s="9">
        <v>149866</v>
      </c>
      <c r="AB29" s="56">
        <f t="shared" si="7"/>
        <v>149866</v>
      </c>
      <c r="AC29" s="34">
        <f t="shared" si="8"/>
        <v>52.900000000000006</v>
      </c>
      <c r="AD29" s="16">
        <v>0.52900000000000003</v>
      </c>
      <c r="AE29" s="34">
        <f t="shared" si="9"/>
        <v>47.099999999999994</v>
      </c>
      <c r="AF29" s="16">
        <v>0.47099999999999997</v>
      </c>
      <c r="AG29" s="20">
        <f t="shared" si="10"/>
        <v>5.8000000000000052E-2</v>
      </c>
      <c r="AH29" s="54">
        <f t="shared" si="11"/>
        <v>5.8000000000000052</v>
      </c>
      <c r="AI29" s="6" t="s">
        <v>878</v>
      </c>
      <c r="AJ29" s="36" t="str">
        <f>IF(AI29="NR","",VLOOKUP(AI29,liste!$A$20:$H$29,2))</f>
        <v/>
      </c>
      <c r="AK29" s="36" t="str">
        <f>IF(AI29="NR","",VLOOKUP(AI29,liste!$A$20:$H$29,3))</f>
        <v/>
      </c>
      <c r="AM29" t="str">
        <f t="shared" si="12"/>
        <v>N</v>
      </c>
      <c r="AN29" t="str">
        <f>IF(AM29="","",VLOOKUP(AM29,liste!$A$30:$H$32,2))</f>
        <v>nicht massgebend</v>
      </c>
      <c r="AO29" t="str">
        <f>IF(AM29="","",VLOOKUP(AM29,liste!$A$30:$H$32,3))</f>
        <v>sans incidence</v>
      </c>
    </row>
    <row r="30" spans="1:41" x14ac:dyDescent="0.25">
      <c r="A30" s="63" t="str">
        <f t="shared" si="0"/>
        <v>20160228</v>
      </c>
      <c r="B30" s="10">
        <v>42428</v>
      </c>
      <c r="C30" s="52">
        <f t="shared" si="1"/>
        <v>42428</v>
      </c>
      <c r="D30" s="47">
        <f t="shared" si="2"/>
        <v>42428</v>
      </c>
      <c r="E30" s="51">
        <f t="shared" si="3"/>
        <v>42428</v>
      </c>
      <c r="F30" s="9" t="s">
        <v>88</v>
      </c>
      <c r="G30" s="9" t="s">
        <v>739</v>
      </c>
      <c r="H30" s="6" t="s">
        <v>2</v>
      </c>
      <c r="I30" s="37" t="str">
        <f>IF(H30="NR","",VLOOKUP(H30,liste!$A$1:$H$15,2))</f>
        <v>Fakultatives Referendum (ab 1972)</v>
      </c>
      <c r="J30" s="37" t="str">
        <f>IF(H30="NR","",VLOOKUP(H30,liste!$A$1:$H$15,3))</f>
        <v>référendum facultatif</v>
      </c>
      <c r="K30" s="9" t="s">
        <v>4</v>
      </c>
      <c r="L30" s="6"/>
      <c r="M30" s="36"/>
      <c r="N30" s="36"/>
      <c r="O30" s="6"/>
      <c r="P30" s="36" t="str">
        <f>IF([1]csv!G26="ST",VLOOKUP([1]csv!N26,[1]liste!$A$1:$H$15,2),"")</f>
        <v/>
      </c>
      <c r="Q30" s="36" t="str">
        <f>IF([1]csv!G26="ST",VLOOKUP([1]csv!N26,[1]liste!$A$1:$H$15,3),"")</f>
        <v/>
      </c>
      <c r="R30" s="9">
        <v>730450</v>
      </c>
      <c r="S30" s="56">
        <f t="shared" si="4"/>
        <v>730450</v>
      </c>
      <c r="T30" s="34">
        <f t="shared" si="5"/>
        <v>56.02505304949004</v>
      </c>
      <c r="U30" s="16">
        <v>0.56025053049490037</v>
      </c>
      <c r="V30" s="19"/>
      <c r="W30" s="19">
        <v>409235</v>
      </c>
      <c r="X30" s="19"/>
      <c r="Y30" s="9">
        <v>286891</v>
      </c>
      <c r="Z30" s="56">
        <f t="shared" si="6"/>
        <v>286891</v>
      </c>
      <c r="AA30" s="9">
        <v>110432</v>
      </c>
      <c r="AB30" s="56">
        <f t="shared" si="7"/>
        <v>110432</v>
      </c>
      <c r="AC30" s="34">
        <f t="shared" si="8"/>
        <v>72.2</v>
      </c>
      <c r="AD30" s="16">
        <v>0.72199999999999998</v>
      </c>
      <c r="AE30" s="34">
        <f t="shared" si="9"/>
        <v>27.800000000000004</v>
      </c>
      <c r="AF30" s="16">
        <v>0.27800000000000002</v>
      </c>
      <c r="AG30" s="20">
        <f t="shared" si="10"/>
        <v>0.44399999999999995</v>
      </c>
      <c r="AH30" s="54">
        <f t="shared" si="11"/>
        <v>44.399999999999991</v>
      </c>
      <c r="AI30" s="9" t="s">
        <v>7</v>
      </c>
      <c r="AJ30" s="36" t="str">
        <f>IF(AI30="NR","",VLOOKUP(AI30,liste!$A$20:$H$29,2))</f>
        <v>Angenommen</v>
      </c>
      <c r="AK30" s="36" t="str">
        <f>IF(AI30="NR","",VLOOKUP(AI30,liste!$A$20:$H$29,3))</f>
        <v>Accepté</v>
      </c>
      <c r="AM30" t="str">
        <f t="shared" si="12"/>
        <v/>
      </c>
      <c r="AN30" t="str">
        <f>IF(AM30="","",VLOOKUP(AM30,liste!$A$30:$H$32,2))</f>
        <v/>
      </c>
      <c r="AO30" t="str">
        <f>IF(AM30="","",VLOOKUP(AM30,liste!$A$30:$H$32,3))</f>
        <v/>
      </c>
    </row>
    <row r="31" spans="1:41" x14ac:dyDescent="0.25">
      <c r="A31" s="63" t="str">
        <f t="shared" si="0"/>
        <v>20140518</v>
      </c>
      <c r="B31" s="10">
        <v>41777</v>
      </c>
      <c r="C31" s="52">
        <f t="shared" si="1"/>
        <v>41777</v>
      </c>
      <c r="D31" s="47">
        <f t="shared" si="2"/>
        <v>41777</v>
      </c>
      <c r="E31" s="51">
        <f t="shared" si="3"/>
        <v>41777</v>
      </c>
      <c r="F31" s="9" t="s">
        <v>225</v>
      </c>
      <c r="G31" s="9" t="s">
        <v>731</v>
      </c>
      <c r="H31" s="6" t="s">
        <v>10</v>
      </c>
      <c r="I31" s="37" t="str">
        <f>IF(H31="NR","",VLOOKUP(H31,liste!$A$1:$H$15,2))</f>
        <v>Volksinitiative</v>
      </c>
      <c r="J31" s="37" t="str">
        <f>IF(H31="NR","",VLOOKUP(H31,liste!$A$1:$H$15,3))</f>
        <v>Initiative populaire</v>
      </c>
      <c r="K31" s="9" t="s">
        <v>4</v>
      </c>
      <c r="L31" s="6"/>
      <c r="M31" s="36"/>
      <c r="N31" s="36"/>
      <c r="O31" s="6"/>
      <c r="P31" s="36" t="str">
        <f>IF([1]csv!G27="ST",VLOOKUP([1]csv!N27,[1]liste!$A$1:$H$15,2),"")</f>
        <v/>
      </c>
      <c r="Q31" s="36" t="str">
        <f>IF([1]csv!G27="ST",VLOOKUP([1]csv!N27,[1]liste!$A$1:$H$15,3),"")</f>
        <v/>
      </c>
      <c r="R31" s="9">
        <v>724427</v>
      </c>
      <c r="S31" s="56">
        <f t="shared" si="4"/>
        <v>724427</v>
      </c>
      <c r="T31" s="34">
        <f t="shared" si="5"/>
        <v>52.324664873065196</v>
      </c>
      <c r="U31" s="16">
        <v>0.52324664873065196</v>
      </c>
      <c r="V31" s="19"/>
      <c r="W31" s="19">
        <v>379054</v>
      </c>
      <c r="X31" s="19"/>
      <c r="Y31" s="9">
        <v>137292</v>
      </c>
      <c r="Z31" s="56">
        <f t="shared" si="6"/>
        <v>137292</v>
      </c>
      <c r="AA31" s="9">
        <v>236289</v>
      </c>
      <c r="AB31" s="56">
        <f t="shared" si="7"/>
        <v>236289</v>
      </c>
      <c r="AC31" s="34">
        <f t="shared" si="8"/>
        <v>36.700000000000003</v>
      </c>
      <c r="AD31" s="16">
        <v>0.36699999999999999</v>
      </c>
      <c r="AE31" s="34">
        <f t="shared" si="9"/>
        <v>63.3</v>
      </c>
      <c r="AF31" s="16">
        <v>0.63300000000000001</v>
      </c>
      <c r="AG31" s="20">
        <f t="shared" si="10"/>
        <v>-0.26600000000000001</v>
      </c>
      <c r="AH31" s="54">
        <f t="shared" si="11"/>
        <v>26.6</v>
      </c>
      <c r="AI31" s="9" t="s">
        <v>8</v>
      </c>
      <c r="AJ31" s="36" t="str">
        <f>IF(AI31="NR","",VLOOKUP(AI31,liste!$A$20:$H$29,2))</f>
        <v>Verworfen</v>
      </c>
      <c r="AK31" s="36" t="str">
        <f>IF(AI31="NR","",VLOOKUP(AI31,liste!$A$20:$H$29,3))</f>
        <v>Rejeté</v>
      </c>
      <c r="AM31" t="str">
        <f t="shared" si="12"/>
        <v/>
      </c>
      <c r="AN31" t="str">
        <f>IF(AM31="","",VLOOKUP(AM31,liste!$A$30:$H$32,2))</f>
        <v/>
      </c>
      <c r="AO31" t="str">
        <f>IF(AM31="","",VLOOKUP(AM31,liste!$A$30:$H$32,3))</f>
        <v/>
      </c>
    </row>
    <row r="32" spans="1:41" x14ac:dyDescent="0.25">
      <c r="A32" s="63" t="str">
        <f t="shared" si="0"/>
        <v>20140518</v>
      </c>
      <c r="B32" s="10">
        <v>41777</v>
      </c>
      <c r="C32" s="52">
        <f t="shared" si="1"/>
        <v>41777</v>
      </c>
      <c r="D32" s="47">
        <f t="shared" si="2"/>
        <v>41777</v>
      </c>
      <c r="E32" s="51">
        <f t="shared" si="3"/>
        <v>41777</v>
      </c>
      <c r="F32" s="9" t="s">
        <v>89</v>
      </c>
      <c r="G32" s="9" t="s">
        <v>732</v>
      </c>
      <c r="H32" s="6" t="s">
        <v>14</v>
      </c>
      <c r="I32" s="37" t="str">
        <f>IF(H32="NR","",VLOOKUP(H32,liste!$A$1:$H$15,2))</f>
        <v>Vorlage Grosser Rat</v>
      </c>
      <c r="J32" s="37" t="str">
        <f>IF(H32="NR","",VLOOKUP(H32,liste!$A$1:$H$15,3))</f>
        <v>Projet du Grand Conseil</v>
      </c>
      <c r="K32" s="9" t="s">
        <v>4</v>
      </c>
      <c r="L32" s="6"/>
      <c r="M32" s="36"/>
      <c r="N32" s="36"/>
      <c r="O32" s="6"/>
      <c r="P32" s="36" t="str">
        <f>IF([1]csv!G28="ST",VLOOKUP([1]csv!N28,[1]liste!$A$1:$H$15,2),"")</f>
        <v/>
      </c>
      <c r="Q32" s="36" t="str">
        <f>IF([1]csv!G28="ST",VLOOKUP([1]csv!N28,[1]liste!$A$1:$H$15,3),"")</f>
        <v/>
      </c>
      <c r="R32" s="9">
        <v>724427</v>
      </c>
      <c r="S32" s="56">
        <f t="shared" si="4"/>
        <v>724427</v>
      </c>
      <c r="T32" s="34">
        <f t="shared" si="5"/>
        <v>52.32618331453687</v>
      </c>
      <c r="U32" s="16">
        <v>0.52326183314536867</v>
      </c>
      <c r="V32" s="19"/>
      <c r="W32" s="19">
        <v>379065</v>
      </c>
      <c r="X32" s="19"/>
      <c r="Y32" s="9">
        <v>201072</v>
      </c>
      <c r="Z32" s="56">
        <f t="shared" si="6"/>
        <v>201072</v>
      </c>
      <c r="AA32" s="9">
        <v>145695</v>
      </c>
      <c r="AB32" s="56">
        <f t="shared" si="7"/>
        <v>145695</v>
      </c>
      <c r="AC32" s="34">
        <f t="shared" si="8"/>
        <v>57.999999999999993</v>
      </c>
      <c r="AD32" s="16">
        <v>0.57999999999999996</v>
      </c>
      <c r="AE32" s="34">
        <f t="shared" si="9"/>
        <v>42</v>
      </c>
      <c r="AF32" s="16">
        <v>0.42</v>
      </c>
      <c r="AG32" s="20">
        <f t="shared" si="10"/>
        <v>0.15999999999999998</v>
      </c>
      <c r="AH32" s="54">
        <f t="shared" si="11"/>
        <v>15.999999999999998</v>
      </c>
      <c r="AI32" s="9" t="s">
        <v>7</v>
      </c>
      <c r="AJ32" s="36" t="str">
        <f>IF(AI32="NR","",VLOOKUP(AI32,liste!$A$20:$H$29,2))</f>
        <v>Angenommen</v>
      </c>
      <c r="AK32" s="36" t="str">
        <f>IF(AI32="NR","",VLOOKUP(AI32,liste!$A$20:$H$29,3))</f>
        <v>Accepté</v>
      </c>
      <c r="AM32" t="str">
        <f t="shared" si="12"/>
        <v/>
      </c>
      <c r="AN32" t="str">
        <f>IF(AM32="","",VLOOKUP(AM32,liste!$A$30:$H$32,2))</f>
        <v/>
      </c>
      <c r="AO32" t="str">
        <f>IF(AM32="","",VLOOKUP(AM32,liste!$A$30:$H$32,3))</f>
        <v/>
      </c>
    </row>
    <row r="33" spans="1:41" x14ac:dyDescent="0.25">
      <c r="A33" s="63" t="str">
        <f t="shared" si="0"/>
        <v>20140518</v>
      </c>
      <c r="B33" s="10">
        <v>41777</v>
      </c>
      <c r="C33" s="52">
        <f t="shared" si="1"/>
        <v>41777</v>
      </c>
      <c r="D33" s="47">
        <f t="shared" si="2"/>
        <v>41777</v>
      </c>
      <c r="E33" s="51">
        <f t="shared" si="3"/>
        <v>41777</v>
      </c>
      <c r="F33" s="9" t="s">
        <v>906</v>
      </c>
      <c r="G33" s="9" t="s">
        <v>914</v>
      </c>
      <c r="H33" s="6" t="s">
        <v>138</v>
      </c>
      <c r="I33" s="37" t="str">
        <f>IF(H33="NR","",VLOOKUP(H33,liste!$A$1:$H$15,2))</f>
        <v>Hauptvorlage Grosser Rat</v>
      </c>
      <c r="J33" s="37" t="str">
        <f>IF(H33="NR","",VLOOKUP(H33,liste!$A$1:$H$15,3))</f>
        <v>Projet principal du Grand Conseil</v>
      </c>
      <c r="K33" s="9" t="s">
        <v>3</v>
      </c>
      <c r="L33" s="6"/>
      <c r="M33" s="36"/>
      <c r="N33" s="36"/>
      <c r="O33" s="6"/>
      <c r="P33" s="36" t="str">
        <f>IF([1]csv!G29="ST",VLOOKUP([1]csv!N29,[1]liste!$A$1:$H$15,2),"")</f>
        <v/>
      </c>
      <c r="Q33" s="36" t="str">
        <f>IF([1]csv!G29="ST",VLOOKUP([1]csv!N29,[1]liste!$A$1:$H$15,3),"")</f>
        <v/>
      </c>
      <c r="R33" s="9">
        <v>724427</v>
      </c>
      <c r="S33" s="56">
        <f t="shared" si="4"/>
        <v>724427</v>
      </c>
      <c r="T33" s="34">
        <f t="shared" si="5"/>
        <v>48.086556685490741</v>
      </c>
      <c r="U33" s="16">
        <v>0.48086556685490739</v>
      </c>
      <c r="V33" s="19"/>
      <c r="W33" s="19">
        <v>348352</v>
      </c>
      <c r="X33" s="19"/>
      <c r="Y33" s="9">
        <v>193556</v>
      </c>
      <c r="Z33" s="56">
        <f t="shared" si="6"/>
        <v>193556</v>
      </c>
      <c r="AA33" s="9">
        <v>120170</v>
      </c>
      <c r="AB33" s="56">
        <f t="shared" si="7"/>
        <v>120170</v>
      </c>
      <c r="AC33" s="34">
        <f t="shared" si="8"/>
        <v>61.7</v>
      </c>
      <c r="AD33" s="16">
        <v>0.61699999999999999</v>
      </c>
      <c r="AE33" s="34">
        <f t="shared" si="9"/>
        <v>38.299999999999997</v>
      </c>
      <c r="AF33" s="16">
        <v>0.38300000000000001</v>
      </c>
      <c r="AG33" s="20">
        <f t="shared" si="10"/>
        <v>0.23399999999999999</v>
      </c>
      <c r="AH33" s="54">
        <f t="shared" si="11"/>
        <v>23.4</v>
      </c>
      <c r="AI33" s="9" t="s">
        <v>7</v>
      </c>
      <c r="AJ33" s="36" t="str">
        <f>IF(AI33="NR","",VLOOKUP(AI33,liste!$A$20:$H$29,2))</f>
        <v>Angenommen</v>
      </c>
      <c r="AK33" s="36" t="str">
        <f>IF(AI33="NR","",VLOOKUP(AI33,liste!$A$20:$H$29,3))</f>
        <v>Accepté</v>
      </c>
      <c r="AM33" t="str">
        <f t="shared" si="12"/>
        <v/>
      </c>
      <c r="AN33" t="str">
        <f>IF(AM33="","",VLOOKUP(AM33,liste!$A$30:$H$32,2))</f>
        <v/>
      </c>
      <c r="AO33" t="str">
        <f>IF(AM33="","",VLOOKUP(AM33,liste!$A$30:$H$32,3))</f>
        <v/>
      </c>
    </row>
    <row r="34" spans="1:41" x14ac:dyDescent="0.25">
      <c r="A34" s="63" t="str">
        <f t="shared" si="0"/>
        <v>20140518</v>
      </c>
      <c r="B34" s="10">
        <v>41777</v>
      </c>
      <c r="C34" s="52">
        <f t="shared" si="1"/>
        <v>41777</v>
      </c>
      <c r="D34" s="47">
        <f t="shared" si="2"/>
        <v>41777</v>
      </c>
      <c r="E34" s="51">
        <f t="shared" si="3"/>
        <v>41777</v>
      </c>
      <c r="F34" s="9" t="s">
        <v>906</v>
      </c>
      <c r="G34" s="9" t="s">
        <v>914</v>
      </c>
      <c r="H34" s="6" t="s">
        <v>139</v>
      </c>
      <c r="I34" s="37" t="str">
        <f>IF(H34="NR","",VLOOKUP(H34,liste!$A$1:$H$15,2))</f>
        <v>Eventualantrag Grosser Rat</v>
      </c>
      <c r="J34" s="37" t="str">
        <f>IF(H34="NR","",VLOOKUP(H34,liste!$A$1:$H$15,3))</f>
        <v>Projet alternatif</v>
      </c>
      <c r="K34" s="9" t="s">
        <v>3</v>
      </c>
      <c r="L34" s="6"/>
      <c r="M34" s="36"/>
      <c r="N34" s="36"/>
      <c r="O34" s="6"/>
      <c r="P34" s="36" t="str">
        <f>IF([1]csv!G30="ST",VLOOKUP([1]csv!N30,[1]liste!$A$1:$H$15,2),"")</f>
        <v/>
      </c>
      <c r="Q34" s="36" t="str">
        <f>IF([1]csv!G30="ST",VLOOKUP([1]csv!N30,[1]liste!$A$1:$H$15,3),"")</f>
        <v/>
      </c>
      <c r="R34" s="9">
        <v>724427</v>
      </c>
      <c r="S34" s="56">
        <f t="shared" si="4"/>
        <v>724427</v>
      </c>
      <c r="T34" s="34">
        <f t="shared" si="5"/>
        <v>48.086556685490741</v>
      </c>
      <c r="U34" s="16">
        <v>0.48086556685490739</v>
      </c>
      <c r="V34" s="19"/>
      <c r="W34" s="19">
        <v>348352</v>
      </c>
      <c r="X34" s="19"/>
      <c r="Y34" s="9">
        <v>183736</v>
      </c>
      <c r="Z34" s="56">
        <f t="shared" si="6"/>
        <v>183736</v>
      </c>
      <c r="AA34" s="9">
        <v>115285</v>
      </c>
      <c r="AB34" s="56">
        <f t="shared" si="7"/>
        <v>115285</v>
      </c>
      <c r="AC34" s="34">
        <f t="shared" si="8"/>
        <v>61.4</v>
      </c>
      <c r="AD34" s="16">
        <v>0.61399999999999999</v>
      </c>
      <c r="AE34" s="34">
        <f t="shared" si="9"/>
        <v>38.6</v>
      </c>
      <c r="AF34" s="16">
        <v>0.38600000000000001</v>
      </c>
      <c r="AG34" s="20">
        <f t="shared" si="10"/>
        <v>0.22799999999999998</v>
      </c>
      <c r="AH34" s="54">
        <f t="shared" si="11"/>
        <v>22.799999999999997</v>
      </c>
      <c r="AI34" s="9" t="s">
        <v>7</v>
      </c>
      <c r="AJ34" s="36" t="str">
        <f>IF(AI34="NR","",VLOOKUP(AI34,liste!$A$20:$H$29,2))</f>
        <v>Angenommen</v>
      </c>
      <c r="AK34" s="36" t="str">
        <f>IF(AI34="NR","",VLOOKUP(AI34,liste!$A$20:$H$29,3))</f>
        <v>Accepté</v>
      </c>
      <c r="AM34" t="str">
        <f t="shared" si="12"/>
        <v/>
      </c>
      <c r="AN34" t="str">
        <f>IF(AM34="","",VLOOKUP(AM34,liste!$A$30:$H$32,2))</f>
        <v/>
      </c>
      <c r="AO34" t="str">
        <f>IF(AM34="","",VLOOKUP(AM34,liste!$A$30:$H$32,3))</f>
        <v/>
      </c>
    </row>
    <row r="35" spans="1:41" x14ac:dyDescent="0.25">
      <c r="A35" s="63" t="str">
        <f t="shared" si="0"/>
        <v>20140518</v>
      </c>
      <c r="B35" s="10">
        <v>41777</v>
      </c>
      <c r="C35" s="52">
        <f t="shared" si="1"/>
        <v>41777</v>
      </c>
      <c r="D35" s="47">
        <f t="shared" si="2"/>
        <v>41777</v>
      </c>
      <c r="E35" s="51">
        <f t="shared" si="3"/>
        <v>41777</v>
      </c>
      <c r="F35" s="9" t="s">
        <v>906</v>
      </c>
      <c r="G35" s="9" t="s">
        <v>927</v>
      </c>
      <c r="H35" s="6" t="s">
        <v>26</v>
      </c>
      <c r="I35" s="37" t="str">
        <f>IF(H35="NR","",VLOOKUP(H35,liste!$A$1:$H$15,2))</f>
        <v>Stichfrage</v>
      </c>
      <c r="J35" s="37" t="str">
        <f>IF(H35="NR","",VLOOKUP(H35,liste!$A$1:$H$15,3))</f>
        <v>Question subsidiaire</v>
      </c>
      <c r="K35" s="9" t="s">
        <v>3</v>
      </c>
      <c r="L35" s="6" t="str">
        <f>(H33)</f>
        <v xml:space="preserve">HV </v>
      </c>
      <c r="M35" s="36" t="str">
        <f>IF([1]csv!G31="ST",VLOOKUP([1]csv!K31,[1]liste!$A$1:$H$15,2),"")</f>
        <v>Hauptvorlage Grosser Rat</v>
      </c>
      <c r="N35" s="36" t="str">
        <f>IF([1]csv!G31="ST",VLOOKUP([1]csv!K31,[1]liste!$A$1:$H$15,3),"")</f>
        <v>Projet principal du Grand Conseil</v>
      </c>
      <c r="O35" s="6" t="str">
        <f>(H34)</f>
        <v xml:space="preserve">EA  </v>
      </c>
      <c r="P35" s="36" t="str">
        <f>IF([1]csv!G31="ST",VLOOKUP([1]csv!N31,[1]liste!$A$1:$H$15,2),"")</f>
        <v>Eventualantrag Grosser Rat</v>
      </c>
      <c r="Q35" s="36" t="str">
        <f>IF([1]csv!G31="ST",VLOOKUP([1]csv!N31,[1]liste!$A$1:$H$15,3),"")</f>
        <v>Projet alternatif</v>
      </c>
      <c r="R35" s="9">
        <v>724427</v>
      </c>
      <c r="S35" s="56">
        <f t="shared" si="4"/>
        <v>724427</v>
      </c>
      <c r="T35" s="34">
        <f t="shared" si="5"/>
        <v>48.086556685490741</v>
      </c>
      <c r="U35" s="16">
        <v>0.48086556685490739</v>
      </c>
      <c r="V35" s="19"/>
      <c r="W35" s="19">
        <v>348352</v>
      </c>
      <c r="X35" s="19"/>
      <c r="Y35" s="9">
        <v>176782</v>
      </c>
      <c r="Z35" s="56">
        <f t="shared" si="6"/>
        <v>176782</v>
      </c>
      <c r="AA35" s="9">
        <v>115291</v>
      </c>
      <c r="AB35" s="56">
        <f t="shared" si="7"/>
        <v>115291</v>
      </c>
      <c r="AC35" s="34">
        <f t="shared" si="8"/>
        <v>60.5</v>
      </c>
      <c r="AD35" s="16">
        <v>0.60499999999999998</v>
      </c>
      <c r="AE35" s="34">
        <f t="shared" si="9"/>
        <v>39.5</v>
      </c>
      <c r="AF35" s="16">
        <v>0.39500000000000002</v>
      </c>
      <c r="AG35" s="20">
        <f t="shared" si="10"/>
        <v>0.20999999999999996</v>
      </c>
      <c r="AH35" s="54">
        <f t="shared" si="11"/>
        <v>20.999999999999996</v>
      </c>
      <c r="AI35" s="6" t="s">
        <v>121</v>
      </c>
      <c r="AJ35" s="36" t="str">
        <f>IF(AI35="NR","",VLOOKUP(AI35,liste!$A$20:$H$29,2))</f>
        <v>Angenommen</v>
      </c>
      <c r="AK35" s="36" t="str">
        <f>IF(AI35="NR","",VLOOKUP(AI35,liste!$A$20:$H$29,3))</f>
        <v>Accepté</v>
      </c>
      <c r="AM35" t="str">
        <f t="shared" si="12"/>
        <v>M</v>
      </c>
      <c r="AN35" t="str">
        <f>IF(AM35="","",VLOOKUP(AM35,liste!$A$30:$H$32,2))</f>
        <v>massgebend</v>
      </c>
      <c r="AO35" t="str">
        <f>IF(AM35="","",VLOOKUP(AM35,liste!$A$30:$H$32,3))</f>
        <v>déterminante</v>
      </c>
    </row>
    <row r="36" spans="1:41" x14ac:dyDescent="0.25">
      <c r="A36" s="63" t="str">
        <f t="shared" si="0"/>
        <v>20140209</v>
      </c>
      <c r="B36" s="10">
        <v>41679</v>
      </c>
      <c r="C36" s="52">
        <f t="shared" si="1"/>
        <v>41679</v>
      </c>
      <c r="D36" s="47">
        <f t="shared" si="2"/>
        <v>41679</v>
      </c>
      <c r="E36" s="51">
        <f t="shared" si="3"/>
        <v>41679</v>
      </c>
      <c r="F36" s="9" t="s">
        <v>38</v>
      </c>
      <c r="G36" s="9" t="s">
        <v>730</v>
      </c>
      <c r="H36" s="6" t="s">
        <v>2</v>
      </c>
      <c r="I36" s="37" t="str">
        <f>IF(H36="NR","",VLOOKUP(H36,liste!$A$1:$H$15,2))</f>
        <v>Fakultatives Referendum (ab 1972)</v>
      </c>
      <c r="J36" s="37" t="str">
        <f>IF(H36="NR","",VLOOKUP(H36,liste!$A$1:$H$15,3))</f>
        <v>référendum facultatif</v>
      </c>
      <c r="K36" s="9" t="s">
        <v>4</v>
      </c>
      <c r="L36" s="6"/>
      <c r="M36" s="36"/>
      <c r="N36" s="36"/>
      <c r="O36" s="6"/>
      <c r="P36" s="36" t="str">
        <f>IF([1]csv!G32="ST",VLOOKUP([1]csv!N32,[1]liste!$A$1:$H$15,2),"")</f>
        <v/>
      </c>
      <c r="Q36" s="36" t="str">
        <f>IF([1]csv!G32="ST",VLOOKUP([1]csv!N32,[1]liste!$A$1:$H$15,3),"")</f>
        <v/>
      </c>
      <c r="R36" s="9">
        <v>724046</v>
      </c>
      <c r="S36" s="56">
        <f t="shared" si="4"/>
        <v>724046</v>
      </c>
      <c r="T36" s="34">
        <f t="shared" si="5"/>
        <v>52.913903260290098</v>
      </c>
      <c r="U36" s="16">
        <v>0.52913903260290096</v>
      </c>
      <c r="V36" s="19"/>
      <c r="W36" s="19">
        <v>383121</v>
      </c>
      <c r="X36" s="19"/>
      <c r="Y36" s="9">
        <v>291952</v>
      </c>
      <c r="Z36" s="56">
        <f t="shared" si="6"/>
        <v>291952</v>
      </c>
      <c r="AA36" s="9">
        <v>81211</v>
      </c>
      <c r="AB36" s="56">
        <f t="shared" si="7"/>
        <v>81211</v>
      </c>
      <c r="AC36" s="34">
        <f t="shared" si="8"/>
        <v>78.2</v>
      </c>
      <c r="AD36" s="16">
        <v>0.78200000000000003</v>
      </c>
      <c r="AE36" s="34">
        <f t="shared" si="9"/>
        <v>21.8</v>
      </c>
      <c r="AF36" s="16">
        <v>0.218</v>
      </c>
      <c r="AG36" s="20">
        <f t="shared" si="10"/>
        <v>0.56400000000000006</v>
      </c>
      <c r="AH36" s="54">
        <f t="shared" si="11"/>
        <v>56.400000000000006</v>
      </c>
      <c r="AI36" s="9" t="s">
        <v>7</v>
      </c>
      <c r="AJ36" s="36" t="str">
        <f>IF(AI36="NR","",VLOOKUP(AI36,liste!$A$20:$H$29,2))</f>
        <v>Angenommen</v>
      </c>
      <c r="AK36" s="36" t="str">
        <f>IF(AI36="NR","",VLOOKUP(AI36,liste!$A$20:$H$29,3))</f>
        <v>Accepté</v>
      </c>
      <c r="AM36" t="str">
        <f t="shared" si="12"/>
        <v/>
      </c>
      <c r="AN36" t="str">
        <f>IF(AM36="","",VLOOKUP(AM36,liste!$A$30:$H$32,2))</f>
        <v/>
      </c>
      <c r="AO36" t="str">
        <f>IF(AM36="","",VLOOKUP(AM36,liste!$A$30:$H$32,3))</f>
        <v/>
      </c>
    </row>
    <row r="37" spans="1:41" x14ac:dyDescent="0.25">
      <c r="A37" s="63" t="str">
        <f t="shared" si="0"/>
        <v>20131124</v>
      </c>
      <c r="B37" s="10">
        <v>41602</v>
      </c>
      <c r="C37" s="52">
        <f t="shared" si="1"/>
        <v>41602</v>
      </c>
      <c r="D37" s="47">
        <f t="shared" si="2"/>
        <v>41602</v>
      </c>
      <c r="E37" s="51">
        <f t="shared" si="3"/>
        <v>41602</v>
      </c>
      <c r="F37" s="9" t="s">
        <v>226</v>
      </c>
      <c r="G37" s="9" t="s">
        <v>729</v>
      </c>
      <c r="H37" s="9" t="s">
        <v>10</v>
      </c>
      <c r="I37" s="37" t="str">
        <f>IF(H37="NR","",VLOOKUP(H37,liste!$A$1:$H$15,2))</f>
        <v>Volksinitiative</v>
      </c>
      <c r="J37" s="37" t="str">
        <f>IF(H37="NR","",VLOOKUP(H37,liste!$A$1:$H$15,3))</f>
        <v>Initiative populaire</v>
      </c>
      <c r="K37" s="9" t="s">
        <v>4</v>
      </c>
      <c r="L37" s="6"/>
      <c r="M37" s="36"/>
      <c r="N37" s="36"/>
      <c r="O37" s="6"/>
      <c r="P37" s="36" t="str">
        <f>IF([1]csv!G33="ST",VLOOKUP([1]csv!N33,[1]liste!$A$1:$H$15,2),"")</f>
        <v/>
      </c>
      <c r="Q37" s="36" t="str">
        <f>IF([1]csv!G33="ST",VLOOKUP([1]csv!N33,[1]liste!$A$1:$H$15,3),"")</f>
        <v/>
      </c>
      <c r="R37" s="9">
        <v>722827</v>
      </c>
      <c r="S37" s="56">
        <f t="shared" si="4"/>
        <v>722827</v>
      </c>
      <c r="T37" s="34">
        <f t="shared" si="5"/>
        <v>51.186245118126472</v>
      </c>
      <c r="U37" s="16">
        <v>0.51186245118126472</v>
      </c>
      <c r="V37" s="19"/>
      <c r="W37" s="19">
        <v>369988</v>
      </c>
      <c r="X37" s="19"/>
      <c r="Y37" s="9">
        <v>203929</v>
      </c>
      <c r="Z37" s="56">
        <f t="shared" si="6"/>
        <v>203929</v>
      </c>
      <c r="AA37" s="9">
        <v>161358</v>
      </c>
      <c r="AB37" s="56">
        <f t="shared" si="7"/>
        <v>161358</v>
      </c>
      <c r="AC37" s="34">
        <f t="shared" si="8"/>
        <v>55.800000000000004</v>
      </c>
      <c r="AD37" s="16">
        <v>0.55800000000000005</v>
      </c>
      <c r="AE37" s="34">
        <f t="shared" si="9"/>
        <v>44.2</v>
      </c>
      <c r="AF37" s="16">
        <v>0.442</v>
      </c>
      <c r="AG37" s="20">
        <f t="shared" si="10"/>
        <v>0.11600000000000005</v>
      </c>
      <c r="AH37" s="54">
        <f t="shared" si="11"/>
        <v>11.600000000000005</v>
      </c>
      <c r="AI37" s="9" t="s">
        <v>7</v>
      </c>
      <c r="AJ37" s="36" t="str">
        <f>IF(AI37="NR","",VLOOKUP(AI37,liste!$A$20:$H$29,2))</f>
        <v>Angenommen</v>
      </c>
      <c r="AK37" s="36" t="str">
        <f>IF(AI37="NR","",VLOOKUP(AI37,liste!$A$20:$H$29,3))</f>
        <v>Accepté</v>
      </c>
      <c r="AM37" t="str">
        <f t="shared" si="12"/>
        <v/>
      </c>
      <c r="AN37" t="str">
        <f>IF(AM37="","",VLOOKUP(AM37,liste!$A$30:$H$32,2))</f>
        <v/>
      </c>
      <c r="AO37" t="str">
        <f>IF(AM37="","",VLOOKUP(AM37,liste!$A$30:$H$32,3))</f>
        <v/>
      </c>
    </row>
    <row r="38" spans="1:41" x14ac:dyDescent="0.25">
      <c r="A38" s="63" t="str">
        <f t="shared" si="0"/>
        <v>20130303</v>
      </c>
      <c r="B38" s="29">
        <v>41336</v>
      </c>
      <c r="C38" s="52">
        <f t="shared" si="1"/>
        <v>41336</v>
      </c>
      <c r="D38" s="47">
        <f t="shared" si="2"/>
        <v>41336</v>
      </c>
      <c r="E38" s="51">
        <f t="shared" si="3"/>
        <v>41336</v>
      </c>
      <c r="F38" s="9" t="s">
        <v>908</v>
      </c>
      <c r="G38" s="9" t="s">
        <v>928</v>
      </c>
      <c r="H38" s="9" t="s">
        <v>10</v>
      </c>
      <c r="I38" s="37" t="str">
        <f>IF(H38="NR","",VLOOKUP(H38,liste!$A$1:$H$15,2))</f>
        <v>Volksinitiative</v>
      </c>
      <c r="J38" s="37" t="str">
        <f>IF(H38="NR","",VLOOKUP(H38,liste!$A$1:$H$15,3))</f>
        <v>Initiative populaire</v>
      </c>
      <c r="K38" s="9" t="s">
        <v>3</v>
      </c>
      <c r="L38" s="6"/>
      <c r="M38" s="36"/>
      <c r="N38" s="36"/>
      <c r="O38" s="6"/>
      <c r="P38" s="36" t="str">
        <f>IF([1]csv!G34="ST",VLOOKUP([1]csv!N34,[1]liste!$A$1:$H$15,2),"")</f>
        <v/>
      </c>
      <c r="Q38" s="36" t="str">
        <f>IF([1]csv!G34="ST",VLOOKUP([1]csv!N34,[1]liste!$A$1:$H$15,3),"")</f>
        <v/>
      </c>
      <c r="R38" s="7">
        <v>720085</v>
      </c>
      <c r="S38" s="56">
        <f t="shared" si="4"/>
        <v>720085</v>
      </c>
      <c r="T38" s="34">
        <f t="shared" si="5"/>
        <v>41.947964476415976</v>
      </c>
      <c r="U38" s="16">
        <v>0.41947964476415978</v>
      </c>
      <c r="V38" s="19"/>
      <c r="W38" s="19">
        <v>302061</v>
      </c>
      <c r="X38" s="19"/>
      <c r="Y38" s="9">
        <v>101368</v>
      </c>
      <c r="Z38" s="56">
        <f t="shared" si="6"/>
        <v>101368</v>
      </c>
      <c r="AA38" s="9">
        <v>190673</v>
      </c>
      <c r="AB38" s="56">
        <f t="shared" si="7"/>
        <v>190673</v>
      </c>
      <c r="AC38" s="34">
        <f t="shared" si="8"/>
        <v>34.699999999999996</v>
      </c>
      <c r="AD38" s="30">
        <v>0.34699999999999998</v>
      </c>
      <c r="AE38" s="34">
        <f t="shared" si="9"/>
        <v>65.3</v>
      </c>
      <c r="AF38" s="30">
        <v>0.65300000000000002</v>
      </c>
      <c r="AG38" s="20">
        <f t="shared" si="10"/>
        <v>-0.30600000000000005</v>
      </c>
      <c r="AH38" s="54">
        <f t="shared" si="11"/>
        <v>30.600000000000005</v>
      </c>
      <c r="AI38" s="9" t="s">
        <v>8</v>
      </c>
      <c r="AJ38" s="36" t="str">
        <f>IF(AI38="NR","",VLOOKUP(AI38,liste!$A$20:$H$29,2))</f>
        <v>Verworfen</v>
      </c>
      <c r="AK38" s="36" t="str">
        <f>IF(AI38="NR","",VLOOKUP(AI38,liste!$A$20:$H$29,3))</f>
        <v>Rejeté</v>
      </c>
      <c r="AM38" t="str">
        <f t="shared" si="12"/>
        <v/>
      </c>
      <c r="AN38" t="str">
        <f>IF(AM38="","",VLOOKUP(AM38,liste!$A$30:$H$32,2))</f>
        <v/>
      </c>
      <c r="AO38" t="str">
        <f>IF(AM38="","",VLOOKUP(AM38,liste!$A$30:$H$32,3))</f>
        <v/>
      </c>
    </row>
    <row r="39" spans="1:41" x14ac:dyDescent="0.25">
      <c r="A39" s="63" t="str">
        <f t="shared" si="0"/>
        <v>20130303</v>
      </c>
      <c r="B39" s="29">
        <v>41336</v>
      </c>
      <c r="C39" s="52">
        <f t="shared" si="1"/>
        <v>41336</v>
      </c>
      <c r="D39" s="47">
        <f t="shared" si="2"/>
        <v>41336</v>
      </c>
      <c r="E39" s="51">
        <f t="shared" si="3"/>
        <v>41336</v>
      </c>
      <c r="F39" s="9" t="s">
        <v>908</v>
      </c>
      <c r="G39" s="9" t="s">
        <v>928</v>
      </c>
      <c r="H39" s="9" t="s">
        <v>11</v>
      </c>
      <c r="I39" s="37" t="str">
        <f>IF(H39="NR","",VLOOKUP(H39,liste!$A$1:$H$15,2))</f>
        <v>Gegenvorschlag Grosser Rat</v>
      </c>
      <c r="J39" s="37" t="str">
        <f>IF(H39="NR","",VLOOKUP(H39,liste!$A$1:$H$15,3))</f>
        <v>Contre-projet du Grand Conseil</v>
      </c>
      <c r="K39" s="9" t="s">
        <v>3</v>
      </c>
      <c r="L39" s="6"/>
      <c r="M39" s="36"/>
      <c r="N39" s="36"/>
      <c r="O39" s="6"/>
      <c r="P39" s="36" t="str">
        <f>IF([1]csv!G35="ST",VLOOKUP([1]csv!N35,[1]liste!$A$1:$H$15,2),"")</f>
        <v/>
      </c>
      <c r="Q39" s="36" t="str">
        <f>IF([1]csv!G35="ST",VLOOKUP([1]csv!N35,[1]liste!$A$1:$H$15,3),"")</f>
        <v/>
      </c>
      <c r="R39" s="7">
        <v>720085</v>
      </c>
      <c r="S39" s="56">
        <f t="shared" si="4"/>
        <v>720085</v>
      </c>
      <c r="T39" s="34">
        <f t="shared" si="5"/>
        <v>41.947964476415976</v>
      </c>
      <c r="U39" s="16">
        <v>0.41947964476415978</v>
      </c>
      <c r="V39" s="19"/>
      <c r="W39" s="19">
        <v>302061</v>
      </c>
      <c r="X39" s="19"/>
      <c r="Y39" s="9">
        <v>139248</v>
      </c>
      <c r="Z39" s="56">
        <f t="shared" si="6"/>
        <v>139248</v>
      </c>
      <c r="AA39" s="9">
        <v>147383</v>
      </c>
      <c r="AB39" s="56">
        <f t="shared" si="7"/>
        <v>147383</v>
      </c>
      <c r="AC39" s="34">
        <f t="shared" si="8"/>
        <v>48.6</v>
      </c>
      <c r="AD39" s="30">
        <v>0.48599999999999999</v>
      </c>
      <c r="AE39" s="34">
        <f t="shared" si="9"/>
        <v>51.4</v>
      </c>
      <c r="AF39" s="30">
        <v>0.51400000000000001</v>
      </c>
      <c r="AG39" s="20">
        <f t="shared" si="10"/>
        <v>-2.8000000000000025E-2</v>
      </c>
      <c r="AH39" s="54">
        <f t="shared" si="11"/>
        <v>2.8000000000000025</v>
      </c>
      <c r="AI39" s="9" t="s">
        <v>8</v>
      </c>
      <c r="AJ39" s="36" t="str">
        <f>IF(AI39="NR","",VLOOKUP(AI39,liste!$A$20:$H$29,2))</f>
        <v>Verworfen</v>
      </c>
      <c r="AK39" s="36" t="str">
        <f>IF(AI39="NR","",VLOOKUP(AI39,liste!$A$20:$H$29,3))</f>
        <v>Rejeté</v>
      </c>
      <c r="AM39" t="str">
        <f t="shared" si="12"/>
        <v/>
      </c>
      <c r="AN39" t="str">
        <f>IF(AM39="","",VLOOKUP(AM39,liste!$A$30:$H$32,2))</f>
        <v/>
      </c>
      <c r="AO39" t="str">
        <f>IF(AM39="","",VLOOKUP(AM39,liste!$A$30:$H$32,3))</f>
        <v/>
      </c>
    </row>
    <row r="40" spans="1:41" x14ac:dyDescent="0.25">
      <c r="A40" s="63" t="str">
        <f t="shared" si="0"/>
        <v>20130303</v>
      </c>
      <c r="B40" s="29">
        <v>41336</v>
      </c>
      <c r="C40" s="52">
        <f t="shared" si="1"/>
        <v>41336</v>
      </c>
      <c r="D40" s="47">
        <f t="shared" si="2"/>
        <v>41336</v>
      </c>
      <c r="E40" s="51">
        <f t="shared" si="3"/>
        <v>41336</v>
      </c>
      <c r="F40" s="9" t="s">
        <v>908</v>
      </c>
      <c r="G40" s="9" t="s">
        <v>928</v>
      </c>
      <c r="H40" s="9" t="s">
        <v>26</v>
      </c>
      <c r="I40" s="37" t="str">
        <f>IF(H40="NR","",VLOOKUP(H40,liste!$A$1:$H$15,2))</f>
        <v>Stichfrage</v>
      </c>
      <c r="J40" s="37" t="str">
        <f>IF(H40="NR","",VLOOKUP(H40,liste!$A$1:$H$15,3))</f>
        <v>Question subsidiaire</v>
      </c>
      <c r="K40" s="9" t="s">
        <v>3</v>
      </c>
      <c r="L40" s="6" t="str">
        <f>(H38)</f>
        <v>VI</v>
      </c>
      <c r="M40" s="36" t="str">
        <f>IF([1]csv!G36="ST",VLOOKUP([1]csv!K36,[1]liste!$A$1:$H$15,2),"")</f>
        <v>Volksinitiative</v>
      </c>
      <c r="N40" s="36" t="str">
        <f>IF([1]csv!G36="ST",VLOOKUP([1]csv!K36,[1]liste!$A$1:$H$15,3),"")</f>
        <v>Initiative populaire</v>
      </c>
      <c r="O40" s="6" t="str">
        <f>(H39)</f>
        <v>GGR</v>
      </c>
      <c r="P40" s="36" t="str">
        <f>IF([1]csv!G36="ST",VLOOKUP([1]csv!N36,[1]liste!$A$1:$H$15,2),"")</f>
        <v>Gegenvorschlag Grosser Rat</v>
      </c>
      <c r="Q40" s="36" t="str">
        <f>IF([1]csv!G36="ST",VLOOKUP([1]csv!N36,[1]liste!$A$1:$H$15,3),"")</f>
        <v>Contre-projet du Grand Conseil</v>
      </c>
      <c r="R40" s="7">
        <v>720085</v>
      </c>
      <c r="S40" s="56">
        <f t="shared" si="4"/>
        <v>720085</v>
      </c>
      <c r="T40" s="34">
        <f t="shared" si="5"/>
        <v>41.947964476415976</v>
      </c>
      <c r="U40" s="16">
        <v>0.41947964476415978</v>
      </c>
      <c r="V40" s="19"/>
      <c r="W40" s="19">
        <v>302061</v>
      </c>
      <c r="X40" s="19"/>
      <c r="Y40" s="9">
        <v>95588</v>
      </c>
      <c r="Z40" s="56">
        <f t="shared" si="6"/>
        <v>95588</v>
      </c>
      <c r="AA40" s="9">
        <v>166510</v>
      </c>
      <c r="AB40" s="56">
        <f t="shared" si="7"/>
        <v>166510</v>
      </c>
      <c r="AC40" s="34">
        <f t="shared" si="8"/>
        <v>36.5</v>
      </c>
      <c r="AD40" s="30">
        <v>0.36499999999999999</v>
      </c>
      <c r="AE40" s="34">
        <f t="shared" si="9"/>
        <v>63.5</v>
      </c>
      <c r="AF40" s="30">
        <v>0.63500000000000001</v>
      </c>
      <c r="AG40" s="20">
        <f t="shared" si="10"/>
        <v>-0.27</v>
      </c>
      <c r="AH40" s="54">
        <f t="shared" si="11"/>
        <v>27</v>
      </c>
      <c r="AI40" s="9" t="s">
        <v>878</v>
      </c>
      <c r="AJ40" s="36" t="str">
        <f>IF(AI40="NR","",VLOOKUP(AI40,liste!$A$20:$H$29,2))</f>
        <v/>
      </c>
      <c r="AK40" s="36" t="str">
        <f>IF(AI40="NR","",VLOOKUP(AI40,liste!$A$20:$H$29,3))</f>
        <v/>
      </c>
      <c r="AM40" t="str">
        <f t="shared" si="12"/>
        <v>N</v>
      </c>
      <c r="AN40" t="str">
        <f>IF(AM40="","",VLOOKUP(AM40,liste!$A$30:$H$32,2))</f>
        <v>nicht massgebend</v>
      </c>
      <c r="AO40" t="str">
        <f>IF(AM40="","",VLOOKUP(AM40,liste!$A$30:$H$32,3))</f>
        <v>sans incidence</v>
      </c>
    </row>
    <row r="41" spans="1:41" x14ac:dyDescent="0.25">
      <c r="A41" s="63" t="str">
        <f t="shared" si="0"/>
        <v>20120923</v>
      </c>
      <c r="B41" s="10">
        <v>41175</v>
      </c>
      <c r="C41" s="52">
        <f t="shared" si="1"/>
        <v>41175</v>
      </c>
      <c r="D41" s="47">
        <f t="shared" si="2"/>
        <v>41175</v>
      </c>
      <c r="E41" s="51">
        <f t="shared" si="3"/>
        <v>41175</v>
      </c>
      <c r="F41" s="6" t="s">
        <v>48</v>
      </c>
      <c r="G41" s="6" t="s">
        <v>718</v>
      </c>
      <c r="H41" s="6" t="s">
        <v>1</v>
      </c>
      <c r="I41" s="37" t="str">
        <f>IF(H41="NR","",VLOOKUP(H41,liste!$A$1:$H$15,2))</f>
        <v>Obligatorisches Referendum</v>
      </c>
      <c r="J41" s="37" t="str">
        <f>IF(H41="NR","",VLOOKUP(H41,liste!$A$1:$H$15,3))</f>
        <v>référendum facultatif</v>
      </c>
      <c r="K41" s="6" t="s">
        <v>4</v>
      </c>
      <c r="L41" s="6"/>
      <c r="M41" s="36"/>
      <c r="N41" s="36"/>
      <c r="O41" s="6"/>
      <c r="P41" s="36" t="str">
        <f>IF([1]csv!G37="ST",VLOOKUP([1]csv!N37,[1]liste!$A$1:$H$15,2),"")</f>
        <v/>
      </c>
      <c r="Q41" s="36" t="str">
        <f>IF([1]csv!G37="ST",VLOOKUP([1]csv!N37,[1]liste!$A$1:$H$15,3),"")</f>
        <v/>
      </c>
      <c r="R41">
        <v>719304</v>
      </c>
      <c r="S41" s="56">
        <f t="shared" si="4"/>
        <v>719304</v>
      </c>
      <c r="T41" s="34">
        <f t="shared" si="5"/>
        <v>38.643605485302459</v>
      </c>
      <c r="U41" s="16">
        <v>0.38643605485302457</v>
      </c>
      <c r="V41" s="19"/>
      <c r="W41" s="19">
        <v>277965</v>
      </c>
      <c r="X41" s="19"/>
      <c r="Y41" s="6">
        <v>166672</v>
      </c>
      <c r="Z41" s="56">
        <f t="shared" si="6"/>
        <v>166672</v>
      </c>
      <c r="AA41" s="6">
        <v>102406</v>
      </c>
      <c r="AB41" s="56">
        <f t="shared" si="7"/>
        <v>102406</v>
      </c>
      <c r="AC41" s="34">
        <f t="shared" si="8"/>
        <v>61.9</v>
      </c>
      <c r="AD41" s="16">
        <v>0.61899999999999999</v>
      </c>
      <c r="AE41" s="34">
        <f t="shared" si="9"/>
        <v>38.1</v>
      </c>
      <c r="AF41" s="16">
        <v>0.38100000000000001</v>
      </c>
      <c r="AG41" s="20">
        <f t="shared" si="10"/>
        <v>0.23799999999999999</v>
      </c>
      <c r="AH41" s="54">
        <f t="shared" si="11"/>
        <v>23.799999999999997</v>
      </c>
      <c r="AI41" s="6" t="s">
        <v>7</v>
      </c>
      <c r="AJ41" s="36" t="str">
        <f>IF(AI41="NR","",VLOOKUP(AI41,liste!$A$20:$H$29,2))</f>
        <v>Angenommen</v>
      </c>
      <c r="AK41" s="36" t="str">
        <f>IF(AI41="NR","",VLOOKUP(AI41,liste!$A$20:$H$29,3))</f>
        <v>Accepté</v>
      </c>
      <c r="AM41" t="str">
        <f t="shared" si="12"/>
        <v/>
      </c>
      <c r="AN41" t="str">
        <f>IF(AM41="","",VLOOKUP(AM41,liste!$A$30:$H$32,2))</f>
        <v/>
      </c>
      <c r="AO41" t="str">
        <f>IF(AM41="","",VLOOKUP(AM41,liste!$A$30:$H$32,3))</f>
        <v/>
      </c>
    </row>
    <row r="42" spans="1:41" x14ac:dyDescent="0.25">
      <c r="A42" s="63" t="str">
        <f t="shared" si="0"/>
        <v>20120923</v>
      </c>
      <c r="B42" s="10">
        <v>41175</v>
      </c>
      <c r="C42" s="52">
        <f t="shared" si="1"/>
        <v>41175</v>
      </c>
      <c r="D42" s="47">
        <f t="shared" si="2"/>
        <v>41175</v>
      </c>
      <c r="E42" s="51">
        <f t="shared" si="3"/>
        <v>41175</v>
      </c>
      <c r="F42" s="6" t="s">
        <v>49</v>
      </c>
      <c r="G42" s="6" t="s">
        <v>719</v>
      </c>
      <c r="H42" s="6" t="s">
        <v>1</v>
      </c>
      <c r="I42" s="37" t="str">
        <f>IF(H42="NR","",VLOOKUP(H42,liste!$A$1:$H$15,2))</f>
        <v>Obligatorisches Referendum</v>
      </c>
      <c r="J42" s="37" t="str">
        <f>IF(H42="NR","",VLOOKUP(H42,liste!$A$1:$H$15,3))</f>
        <v>référendum facultatif</v>
      </c>
      <c r="K42" s="6" t="s">
        <v>4</v>
      </c>
      <c r="L42" s="6"/>
      <c r="M42" s="36"/>
      <c r="N42" s="36"/>
      <c r="O42" s="6"/>
      <c r="P42" s="36" t="str">
        <f>IF([1]csv!G38="ST",VLOOKUP([1]csv!N38,[1]liste!$A$1:$H$15,2),"")</f>
        <v/>
      </c>
      <c r="Q42" s="36" t="str">
        <f>IF([1]csv!G38="ST",VLOOKUP([1]csv!N38,[1]liste!$A$1:$H$15,3),"")</f>
        <v/>
      </c>
      <c r="R42">
        <v>719304</v>
      </c>
      <c r="S42" s="56">
        <f t="shared" si="4"/>
        <v>719304</v>
      </c>
      <c r="T42" s="34">
        <f t="shared" si="5"/>
        <v>38.639434786960727</v>
      </c>
      <c r="U42" s="16">
        <v>0.3863943478696073</v>
      </c>
      <c r="V42" s="19"/>
      <c r="W42" s="19">
        <v>277935</v>
      </c>
      <c r="X42" s="19"/>
      <c r="Y42" s="6">
        <v>162931</v>
      </c>
      <c r="Z42" s="56">
        <f t="shared" si="6"/>
        <v>162931</v>
      </c>
      <c r="AA42" s="6">
        <v>102817</v>
      </c>
      <c r="AB42" s="56">
        <f t="shared" si="7"/>
        <v>102817</v>
      </c>
      <c r="AC42" s="34">
        <f t="shared" si="8"/>
        <v>61.3</v>
      </c>
      <c r="AD42" s="16">
        <v>0.61299999999999999</v>
      </c>
      <c r="AE42" s="34">
        <f t="shared" si="9"/>
        <v>38.700000000000003</v>
      </c>
      <c r="AF42" s="16">
        <v>0.38700000000000001</v>
      </c>
      <c r="AG42" s="20">
        <f t="shared" si="10"/>
        <v>0.22599999999999998</v>
      </c>
      <c r="AH42" s="54">
        <f t="shared" si="11"/>
        <v>22.599999999999998</v>
      </c>
      <c r="AI42" s="6" t="s">
        <v>7</v>
      </c>
      <c r="AJ42" s="36" t="str">
        <f>IF(AI42="NR","",VLOOKUP(AI42,liste!$A$20:$H$29,2))</f>
        <v>Angenommen</v>
      </c>
      <c r="AK42" s="36" t="str">
        <f>IF(AI42="NR","",VLOOKUP(AI42,liste!$A$20:$H$29,3))</f>
        <v>Accepté</v>
      </c>
      <c r="AM42" t="str">
        <f t="shared" si="12"/>
        <v/>
      </c>
      <c r="AN42" t="str">
        <f>IF(AM42="","",VLOOKUP(AM42,liste!$A$30:$H$32,2))</f>
        <v/>
      </c>
      <c r="AO42" t="str">
        <f>IF(AM42="","",VLOOKUP(AM42,liste!$A$30:$H$32,3))</f>
        <v/>
      </c>
    </row>
    <row r="43" spans="1:41" x14ac:dyDescent="0.25">
      <c r="A43" s="63" t="str">
        <f t="shared" si="0"/>
        <v>20120923</v>
      </c>
      <c r="B43" s="10">
        <v>41175</v>
      </c>
      <c r="C43" s="52">
        <f t="shared" si="1"/>
        <v>41175</v>
      </c>
      <c r="D43" s="47">
        <f t="shared" si="2"/>
        <v>41175</v>
      </c>
      <c r="E43" s="51">
        <f t="shared" si="3"/>
        <v>41175</v>
      </c>
      <c r="F43" s="6" t="s">
        <v>37</v>
      </c>
      <c r="G43" s="6" t="s">
        <v>931</v>
      </c>
      <c r="H43" s="6" t="s">
        <v>10</v>
      </c>
      <c r="I43" s="37" t="str">
        <f>IF(H43="NR","",VLOOKUP(H43,liste!$A$1:$H$15,2))</f>
        <v>Volksinitiative</v>
      </c>
      <c r="J43" s="37" t="str">
        <f>IF(H43="NR","",VLOOKUP(H43,liste!$A$1:$H$15,3))</f>
        <v>Initiative populaire</v>
      </c>
      <c r="K43" s="6" t="s">
        <v>3</v>
      </c>
      <c r="L43" s="6"/>
      <c r="M43" s="36"/>
      <c r="N43" s="36"/>
      <c r="O43" s="6"/>
      <c r="P43" s="36" t="str">
        <f>IF([1]csv!G39="ST",VLOOKUP([1]csv!N39,[1]liste!$A$1:$H$15,2),"")</f>
        <v/>
      </c>
      <c r="Q43" s="36" t="str">
        <f>IF([1]csv!G39="ST",VLOOKUP([1]csv!N39,[1]liste!$A$1:$H$15,3),"")</f>
        <v/>
      </c>
      <c r="R43">
        <v>719304</v>
      </c>
      <c r="S43" s="56">
        <f t="shared" si="4"/>
        <v>719304</v>
      </c>
      <c r="T43" s="34">
        <f t="shared" si="5"/>
        <v>39.613153826476704</v>
      </c>
      <c r="U43" s="16">
        <v>0.39613153826476705</v>
      </c>
      <c r="V43" s="19"/>
      <c r="W43" s="19">
        <v>284939</v>
      </c>
      <c r="X43" s="19"/>
      <c r="Y43" s="6">
        <v>92305</v>
      </c>
      <c r="Z43" s="56">
        <f t="shared" si="6"/>
        <v>92305</v>
      </c>
      <c r="AA43" s="6">
        <v>182893</v>
      </c>
      <c r="AB43" s="56">
        <f t="shared" si="7"/>
        <v>182893</v>
      </c>
      <c r="AC43" s="34">
        <f t="shared" si="8"/>
        <v>33.5</v>
      </c>
      <c r="AD43" s="16">
        <v>0.33500000000000002</v>
      </c>
      <c r="AE43" s="34">
        <f t="shared" si="9"/>
        <v>66.5</v>
      </c>
      <c r="AF43" s="16">
        <v>0.66500000000000004</v>
      </c>
      <c r="AG43" s="20">
        <f t="shared" si="10"/>
        <v>-0.33</v>
      </c>
      <c r="AH43" s="54">
        <f t="shared" si="11"/>
        <v>33</v>
      </c>
      <c r="AI43" s="6" t="s">
        <v>8</v>
      </c>
      <c r="AJ43" s="36" t="str">
        <f>IF(AI43="NR","",VLOOKUP(AI43,liste!$A$20:$H$29,2))</f>
        <v>Verworfen</v>
      </c>
      <c r="AK43" s="36" t="str">
        <f>IF(AI43="NR","",VLOOKUP(AI43,liste!$A$20:$H$29,3))</f>
        <v>Rejeté</v>
      </c>
      <c r="AM43" t="str">
        <f t="shared" si="12"/>
        <v/>
      </c>
      <c r="AN43" t="str">
        <f>IF(AM43="","",VLOOKUP(AM43,liste!$A$30:$H$32,2))</f>
        <v/>
      </c>
      <c r="AO43" t="str">
        <f>IF(AM43="","",VLOOKUP(AM43,liste!$A$30:$H$32,3))</f>
        <v/>
      </c>
    </row>
    <row r="44" spans="1:41" x14ac:dyDescent="0.25">
      <c r="A44" s="63" t="str">
        <f t="shared" si="0"/>
        <v>20120923</v>
      </c>
      <c r="B44" s="10">
        <v>41175</v>
      </c>
      <c r="C44" s="52">
        <f t="shared" si="1"/>
        <v>41175</v>
      </c>
      <c r="D44" s="47">
        <f t="shared" si="2"/>
        <v>41175</v>
      </c>
      <c r="E44" s="51">
        <f t="shared" si="3"/>
        <v>41175</v>
      </c>
      <c r="F44" s="6" t="s">
        <v>909</v>
      </c>
      <c r="G44" s="6" t="s">
        <v>931</v>
      </c>
      <c r="H44" s="6" t="s">
        <v>11</v>
      </c>
      <c r="I44" s="37" t="str">
        <f>IF(H44="NR","",VLOOKUP(H44,liste!$A$1:$H$15,2))</f>
        <v>Gegenvorschlag Grosser Rat</v>
      </c>
      <c r="J44" s="37" t="str">
        <f>IF(H44="NR","",VLOOKUP(H44,liste!$A$1:$H$15,3))</f>
        <v>Contre-projet du Grand Conseil</v>
      </c>
      <c r="K44" s="6" t="s">
        <v>3</v>
      </c>
      <c r="L44" s="6"/>
      <c r="M44" s="36"/>
      <c r="N44" s="36"/>
      <c r="O44" s="6"/>
      <c r="P44" s="36" t="str">
        <f>IF([1]csv!G40="ST",VLOOKUP([1]csv!N40,[1]liste!$A$1:$H$15,2),"")</f>
        <v/>
      </c>
      <c r="Q44" s="36" t="str">
        <f>IF([1]csv!G40="ST",VLOOKUP([1]csv!N40,[1]liste!$A$1:$H$15,3),"")</f>
        <v/>
      </c>
      <c r="R44">
        <v>719304</v>
      </c>
      <c r="S44" s="56">
        <f t="shared" si="4"/>
        <v>719304</v>
      </c>
      <c r="T44" s="34">
        <f t="shared" si="5"/>
        <v>39.613153826476704</v>
      </c>
      <c r="U44" s="16">
        <v>0.39613153826476705</v>
      </c>
      <c r="V44" s="19"/>
      <c r="W44" s="19">
        <v>284939</v>
      </c>
      <c r="X44" s="19"/>
      <c r="Y44" s="6">
        <v>143635</v>
      </c>
      <c r="Z44" s="56">
        <f t="shared" si="6"/>
        <v>143635</v>
      </c>
      <c r="AA44" s="6">
        <v>128100</v>
      </c>
      <c r="AB44" s="56">
        <f t="shared" si="7"/>
        <v>128100</v>
      </c>
      <c r="AC44" s="34">
        <f t="shared" si="8"/>
        <v>52.900000000000006</v>
      </c>
      <c r="AD44" s="16">
        <v>0.52900000000000003</v>
      </c>
      <c r="AE44" s="34">
        <f t="shared" si="9"/>
        <v>47.099999999999994</v>
      </c>
      <c r="AF44" s="16">
        <v>0.47099999999999997</v>
      </c>
      <c r="AG44" s="20">
        <f t="shared" si="10"/>
        <v>5.8000000000000052E-2</v>
      </c>
      <c r="AH44" s="54">
        <f t="shared" si="11"/>
        <v>5.8000000000000052</v>
      </c>
      <c r="AI44" s="6" t="s">
        <v>7</v>
      </c>
      <c r="AJ44" s="36" t="str">
        <f>IF(AI44="NR","",VLOOKUP(AI44,liste!$A$20:$H$29,2))</f>
        <v>Angenommen</v>
      </c>
      <c r="AK44" s="36" t="str">
        <f>IF(AI44="NR","",VLOOKUP(AI44,liste!$A$20:$H$29,3))</f>
        <v>Accepté</v>
      </c>
      <c r="AM44" t="str">
        <f t="shared" si="12"/>
        <v/>
      </c>
      <c r="AN44" t="str">
        <f>IF(AM44="","",VLOOKUP(AM44,liste!$A$30:$H$32,2))</f>
        <v/>
      </c>
      <c r="AO44" t="str">
        <f>IF(AM44="","",VLOOKUP(AM44,liste!$A$30:$H$32,3))</f>
        <v/>
      </c>
    </row>
    <row r="45" spans="1:41" x14ac:dyDescent="0.25">
      <c r="A45" s="63" t="str">
        <f t="shared" si="0"/>
        <v>20120923</v>
      </c>
      <c r="B45" s="10">
        <v>41175</v>
      </c>
      <c r="C45" s="52">
        <f t="shared" si="1"/>
        <v>41175</v>
      </c>
      <c r="D45" s="47">
        <f t="shared" si="2"/>
        <v>41175</v>
      </c>
      <c r="E45" s="51">
        <f t="shared" si="3"/>
        <v>41175</v>
      </c>
      <c r="F45" s="6" t="s">
        <v>909</v>
      </c>
      <c r="G45" s="6" t="s">
        <v>929</v>
      </c>
      <c r="H45" s="6" t="s">
        <v>26</v>
      </c>
      <c r="I45" s="37" t="str">
        <f>IF(H45="NR","",VLOOKUP(H45,liste!$A$1:$H$15,2))</f>
        <v>Stichfrage</v>
      </c>
      <c r="J45" s="37" t="str">
        <f>IF(H45="NR","",VLOOKUP(H45,liste!$A$1:$H$15,3))</f>
        <v>Question subsidiaire</v>
      </c>
      <c r="K45" s="6" t="s">
        <v>3</v>
      </c>
      <c r="L45" s="6" t="str">
        <f>(H43)</f>
        <v>VI</v>
      </c>
      <c r="M45" s="36" t="str">
        <f>IF([1]csv!G41="ST",VLOOKUP([1]csv!K41,[1]liste!$A$1:$H$15,2),"")</f>
        <v>Volksinitiative</v>
      </c>
      <c r="N45" s="36" t="str">
        <f>IF([1]csv!G41="ST",VLOOKUP([1]csv!K41,[1]liste!$A$1:$H$15,3),"")</f>
        <v>Initiative populaire</v>
      </c>
      <c r="O45" s="6" t="str">
        <f>(H44)</f>
        <v>GGR</v>
      </c>
      <c r="P45" s="36" t="str">
        <f>IF([1]csv!G41="ST",VLOOKUP([1]csv!N41,[1]liste!$A$1:$H$15,2),"")</f>
        <v>Gegenvorschlag Grosser Rat</v>
      </c>
      <c r="Q45" s="36" t="str">
        <f>IF([1]csv!G41="ST",VLOOKUP([1]csv!N41,[1]liste!$A$1:$H$15,3),"")</f>
        <v>Contre-projet du Grand Conseil</v>
      </c>
      <c r="R45">
        <v>719304</v>
      </c>
      <c r="S45" s="56">
        <f t="shared" si="4"/>
        <v>719304</v>
      </c>
      <c r="T45" s="34">
        <f t="shared" si="5"/>
        <v>39.613153826476704</v>
      </c>
      <c r="U45" s="16">
        <v>0.39613153826476705</v>
      </c>
      <c r="V45" s="19"/>
      <c r="W45" s="19">
        <v>284939</v>
      </c>
      <c r="X45" s="19"/>
      <c r="Y45" s="6">
        <v>91462</v>
      </c>
      <c r="Z45" s="56">
        <f t="shared" si="6"/>
        <v>91462</v>
      </c>
      <c r="AA45" s="6">
        <v>175003</v>
      </c>
      <c r="AB45" s="56">
        <f t="shared" si="7"/>
        <v>175003</v>
      </c>
      <c r="AC45" s="34">
        <f t="shared" si="8"/>
        <v>34.300000000000004</v>
      </c>
      <c r="AD45" s="16">
        <v>0.34300000000000003</v>
      </c>
      <c r="AE45" s="34">
        <f t="shared" si="9"/>
        <v>65.7</v>
      </c>
      <c r="AF45" s="16">
        <v>0.65700000000000003</v>
      </c>
      <c r="AG45" s="20">
        <f t="shared" si="10"/>
        <v>-0.314</v>
      </c>
      <c r="AH45" s="54">
        <f t="shared" si="11"/>
        <v>31.4</v>
      </c>
      <c r="AI45" s="6" t="s">
        <v>878</v>
      </c>
      <c r="AJ45" s="36" t="str">
        <f>IF(AI45="NR","",VLOOKUP(AI45,liste!$A$20:$H$29,2))</f>
        <v/>
      </c>
      <c r="AK45" s="36" t="str">
        <f>IF(AI45="NR","",VLOOKUP(AI45,liste!$A$20:$H$29,3))</f>
        <v/>
      </c>
      <c r="AM45" t="str">
        <f t="shared" si="12"/>
        <v>N</v>
      </c>
      <c r="AN45" t="str">
        <f>IF(AM45="","",VLOOKUP(AM45,liste!$A$30:$H$32,2))</f>
        <v>nicht massgebend</v>
      </c>
      <c r="AO45" t="str">
        <f>IF(AM45="","",VLOOKUP(AM45,liste!$A$30:$H$32,3))</f>
        <v>sans incidence</v>
      </c>
    </row>
    <row r="46" spans="1:41" x14ac:dyDescent="0.25">
      <c r="A46" s="63" t="str">
        <f t="shared" si="0"/>
        <v>20120923</v>
      </c>
      <c r="B46" s="10">
        <v>41175</v>
      </c>
      <c r="C46" s="52">
        <f t="shared" si="1"/>
        <v>41175</v>
      </c>
      <c r="D46" s="47">
        <f t="shared" si="2"/>
        <v>41175</v>
      </c>
      <c r="E46" s="51">
        <f t="shared" si="3"/>
        <v>41175</v>
      </c>
      <c r="F46" s="6" t="s">
        <v>895</v>
      </c>
      <c r="G46" s="6" t="s">
        <v>917</v>
      </c>
      <c r="H46" s="6" t="s">
        <v>14</v>
      </c>
      <c r="I46" s="37" t="str">
        <f>IF(H46="NR","",VLOOKUP(H46,liste!$A$1:$H$15,2))</f>
        <v>Vorlage Grosser Rat</v>
      </c>
      <c r="J46" s="37" t="str">
        <f>IF(H46="NR","",VLOOKUP(H46,liste!$A$1:$H$15,3))</f>
        <v>Projet du Grand Conseil</v>
      </c>
      <c r="K46" s="6" t="s">
        <v>3</v>
      </c>
      <c r="L46" s="6"/>
      <c r="M46" s="36"/>
      <c r="N46" s="36"/>
      <c r="O46" s="6"/>
      <c r="P46" s="36" t="str">
        <f>IF([1]csv!G42="ST",VLOOKUP([1]csv!N42,[1]liste!$A$1:$H$15,2),"")</f>
        <v/>
      </c>
      <c r="Q46" s="36" t="str">
        <f>IF([1]csv!G42="ST",VLOOKUP([1]csv!N42,[1]liste!$A$1:$H$15,3),"")</f>
        <v/>
      </c>
      <c r="R46">
        <v>719304</v>
      </c>
      <c r="S46" s="56">
        <f t="shared" si="4"/>
        <v>719304</v>
      </c>
      <c r="T46" s="34">
        <f t="shared" si="5"/>
        <v>39.831559396305316</v>
      </c>
      <c r="U46" s="16">
        <v>0.39831559396305316</v>
      </c>
      <c r="V46" s="19"/>
      <c r="W46" s="19">
        <v>286510</v>
      </c>
      <c r="X46" s="19"/>
      <c r="Y46" s="6">
        <v>122402</v>
      </c>
      <c r="Z46" s="56">
        <f t="shared" si="6"/>
        <v>122402</v>
      </c>
      <c r="AA46" s="6">
        <v>149988</v>
      </c>
      <c r="AB46" s="56">
        <f t="shared" si="7"/>
        <v>149988</v>
      </c>
      <c r="AC46" s="34">
        <f t="shared" si="8"/>
        <v>44.9</v>
      </c>
      <c r="AD46" s="16">
        <v>0.44900000000000001</v>
      </c>
      <c r="AE46" s="34">
        <f t="shared" si="9"/>
        <v>55.1</v>
      </c>
      <c r="AF46" s="16">
        <v>0.55100000000000005</v>
      </c>
      <c r="AG46" s="20">
        <f t="shared" si="10"/>
        <v>-0.10200000000000004</v>
      </c>
      <c r="AH46" s="54">
        <f t="shared" si="11"/>
        <v>10.200000000000003</v>
      </c>
      <c r="AI46" s="6" t="s">
        <v>8</v>
      </c>
      <c r="AJ46" s="36" t="str">
        <f>IF(AI46="NR","",VLOOKUP(AI46,liste!$A$20:$H$29,2))</f>
        <v>Verworfen</v>
      </c>
      <c r="AK46" s="36" t="str">
        <f>IF(AI46="NR","",VLOOKUP(AI46,liste!$A$20:$H$29,3))</f>
        <v>Rejeté</v>
      </c>
      <c r="AM46" t="str">
        <f t="shared" si="12"/>
        <v/>
      </c>
      <c r="AN46" t="str">
        <f>IF(AM46="","",VLOOKUP(AM46,liste!$A$30:$H$32,2))</f>
        <v/>
      </c>
      <c r="AO46" t="str">
        <f>IF(AM46="","",VLOOKUP(AM46,liste!$A$30:$H$32,3))</f>
        <v/>
      </c>
    </row>
    <row r="47" spans="1:41" x14ac:dyDescent="0.25">
      <c r="A47" s="63" t="str">
        <f t="shared" si="0"/>
        <v>20120923</v>
      </c>
      <c r="B47" s="10">
        <v>41175</v>
      </c>
      <c r="C47" s="52">
        <f t="shared" si="1"/>
        <v>41175</v>
      </c>
      <c r="D47" s="47">
        <f t="shared" si="2"/>
        <v>41175</v>
      </c>
      <c r="E47" s="51">
        <f t="shared" si="3"/>
        <v>41175</v>
      </c>
      <c r="F47" s="6" t="s">
        <v>895</v>
      </c>
      <c r="G47" s="6" t="s">
        <v>917</v>
      </c>
      <c r="H47" s="6" t="s">
        <v>15</v>
      </c>
      <c r="I47" s="37" t="str">
        <f>IF(H47="NR","",VLOOKUP(H47,liste!$A$1:$H$15,2))</f>
        <v>Volksvorschlag</v>
      </c>
      <c r="J47" s="37" t="str">
        <f>IF(H47="NR","",VLOOKUP(H47,liste!$A$1:$H$15,3))</f>
        <v>Projet populaire</v>
      </c>
      <c r="K47" s="6" t="s">
        <v>3</v>
      </c>
      <c r="L47" s="6"/>
      <c r="M47" s="36"/>
      <c r="N47" s="36"/>
      <c r="O47" s="6"/>
      <c r="P47" s="36" t="str">
        <f>IF([1]csv!G43="ST",VLOOKUP([1]csv!N43,[1]liste!$A$1:$H$15,2),"")</f>
        <v/>
      </c>
      <c r="Q47" s="36" t="str">
        <f>IF([1]csv!G43="ST",VLOOKUP([1]csv!N43,[1]liste!$A$1:$H$15,3),"")</f>
        <v/>
      </c>
      <c r="R47">
        <v>719304</v>
      </c>
      <c r="S47" s="56">
        <f t="shared" si="4"/>
        <v>719304</v>
      </c>
      <c r="T47" s="34">
        <f t="shared" si="5"/>
        <v>39.831559396305316</v>
      </c>
      <c r="U47" s="16">
        <v>0.39831559396305316</v>
      </c>
      <c r="V47" s="19"/>
      <c r="W47" s="19">
        <v>286510</v>
      </c>
      <c r="X47" s="19"/>
      <c r="Y47" s="6">
        <v>148842</v>
      </c>
      <c r="Z47" s="56">
        <f t="shared" si="6"/>
        <v>148842</v>
      </c>
      <c r="AA47" s="6">
        <v>127669</v>
      </c>
      <c r="AB47" s="56">
        <f t="shared" si="7"/>
        <v>127669</v>
      </c>
      <c r="AC47" s="34">
        <f t="shared" si="8"/>
        <v>53.800000000000004</v>
      </c>
      <c r="AD47" s="16">
        <v>0.53800000000000003</v>
      </c>
      <c r="AE47" s="34">
        <f t="shared" si="9"/>
        <v>46.2</v>
      </c>
      <c r="AF47" s="16">
        <v>0.46200000000000002</v>
      </c>
      <c r="AG47" s="20">
        <f t="shared" si="10"/>
        <v>7.6000000000000012E-2</v>
      </c>
      <c r="AH47" s="54">
        <f t="shared" si="11"/>
        <v>7.6000000000000014</v>
      </c>
      <c r="AI47" s="6" t="s">
        <v>7</v>
      </c>
      <c r="AJ47" s="36" t="str">
        <f>IF(AI47="NR","",VLOOKUP(AI47,liste!$A$20:$H$29,2))</f>
        <v>Angenommen</v>
      </c>
      <c r="AK47" s="36" t="str">
        <f>IF(AI47="NR","",VLOOKUP(AI47,liste!$A$20:$H$29,3))</f>
        <v>Accepté</v>
      </c>
      <c r="AM47" t="str">
        <f t="shared" si="12"/>
        <v/>
      </c>
      <c r="AN47" t="str">
        <f>IF(AM47="","",VLOOKUP(AM47,liste!$A$30:$H$32,2))</f>
        <v/>
      </c>
      <c r="AO47" t="str">
        <f>IF(AM47="","",VLOOKUP(AM47,liste!$A$30:$H$32,3))</f>
        <v/>
      </c>
    </row>
    <row r="48" spans="1:41" x14ac:dyDescent="0.25">
      <c r="A48" s="63" t="str">
        <f t="shared" si="0"/>
        <v>20120923</v>
      </c>
      <c r="B48" s="10">
        <v>41175</v>
      </c>
      <c r="C48" s="52">
        <f t="shared" si="1"/>
        <v>41175</v>
      </c>
      <c r="D48" s="47">
        <f t="shared" si="2"/>
        <v>41175</v>
      </c>
      <c r="E48" s="51">
        <f t="shared" si="3"/>
        <v>41175</v>
      </c>
      <c r="F48" s="6" t="s">
        <v>895</v>
      </c>
      <c r="G48" s="6" t="s">
        <v>917</v>
      </c>
      <c r="H48" s="6" t="s">
        <v>26</v>
      </c>
      <c r="I48" s="37" t="str">
        <f>IF(H48="NR","",VLOOKUP(H48,liste!$A$1:$H$15,2))</f>
        <v>Stichfrage</v>
      </c>
      <c r="J48" s="37" t="str">
        <f>IF(H48="NR","",VLOOKUP(H48,liste!$A$1:$H$15,3))</f>
        <v>Question subsidiaire</v>
      </c>
      <c r="K48" s="6" t="s">
        <v>3</v>
      </c>
      <c r="L48" s="6" t="str">
        <f>(H46)</f>
        <v>VGR</v>
      </c>
      <c r="M48" s="36" t="str">
        <f>IF([1]csv!G44="ST",VLOOKUP([1]csv!K44,[1]liste!$A$1:$H$15,2),"")</f>
        <v>Vorlage Grosser Rat</v>
      </c>
      <c r="N48" s="36" t="str">
        <f>IF([1]csv!G44="ST",VLOOKUP([1]csv!K44,[1]liste!$A$1:$H$15,3),"")</f>
        <v>Projet du Grand Conseil</v>
      </c>
      <c r="O48" s="6" t="str">
        <f>(H47)</f>
        <v>VV</v>
      </c>
      <c r="P48" s="36" t="str">
        <f>IF([1]csv!G44="ST",VLOOKUP([1]csv!N44,[1]liste!$A$1:$H$15,2),"")</f>
        <v>Volksvorschlag</v>
      </c>
      <c r="Q48" s="36" t="str">
        <f>IF([1]csv!G44="ST",VLOOKUP([1]csv!N44,[1]liste!$A$1:$H$15,3),"")</f>
        <v>Projet populaire</v>
      </c>
      <c r="R48">
        <v>719304</v>
      </c>
      <c r="S48" s="56">
        <f t="shared" si="4"/>
        <v>719304</v>
      </c>
      <c r="T48" s="34">
        <f t="shared" si="5"/>
        <v>39.831559396305316</v>
      </c>
      <c r="U48" s="16">
        <v>0.39831559396305316</v>
      </c>
      <c r="V48" s="19"/>
      <c r="W48" s="19">
        <v>286510</v>
      </c>
      <c r="X48" s="19"/>
      <c r="Y48" s="6">
        <v>123625</v>
      </c>
      <c r="Z48" s="56">
        <f t="shared" si="6"/>
        <v>123625</v>
      </c>
      <c r="AA48" s="6">
        <v>149701</v>
      </c>
      <c r="AB48" s="56">
        <f t="shared" si="7"/>
        <v>149701</v>
      </c>
      <c r="AC48" s="34">
        <f t="shared" si="8"/>
        <v>45.229872020956655</v>
      </c>
      <c r="AD48" s="16">
        <f>Y48/(Y48+AA48)</f>
        <v>0.45229872020956657</v>
      </c>
      <c r="AE48" s="34">
        <f t="shared" si="9"/>
        <v>54.770127979043338</v>
      </c>
      <c r="AF48" s="16">
        <f>AA48/(Y48+AA48)</f>
        <v>0.54770127979043337</v>
      </c>
      <c r="AG48" s="20">
        <f t="shared" si="10"/>
        <v>-9.5402559580866797E-2</v>
      </c>
      <c r="AH48" s="54">
        <f t="shared" si="11"/>
        <v>9.5402559580866804</v>
      </c>
      <c r="AI48" s="6" t="s">
        <v>878</v>
      </c>
      <c r="AJ48" s="36" t="str">
        <f>IF(AI48="NR","",VLOOKUP(AI48,liste!$A$20:$H$29,2))</f>
        <v/>
      </c>
      <c r="AK48" s="36" t="str">
        <f>IF(AI48="NR","",VLOOKUP(AI48,liste!$A$20:$H$29,3))</f>
        <v/>
      </c>
      <c r="AM48" t="str">
        <f t="shared" si="12"/>
        <v>N</v>
      </c>
      <c r="AN48" t="str">
        <f>IF(AM48="","",VLOOKUP(AM48,liste!$A$30:$H$32,2))</f>
        <v>nicht massgebend</v>
      </c>
      <c r="AO48" t="str">
        <f>IF(AM48="","",VLOOKUP(AM48,liste!$A$30:$H$32,3))</f>
        <v>sans incidence</v>
      </c>
    </row>
    <row r="49" spans="1:41" x14ac:dyDescent="0.25">
      <c r="A49" s="63" t="str">
        <f t="shared" si="0"/>
        <v>20110515</v>
      </c>
      <c r="B49" s="10">
        <v>40678</v>
      </c>
      <c r="C49" s="52">
        <f t="shared" si="1"/>
        <v>40678</v>
      </c>
      <c r="D49" s="47">
        <f t="shared" si="2"/>
        <v>40678</v>
      </c>
      <c r="E49" s="51">
        <f t="shared" si="3"/>
        <v>40678</v>
      </c>
      <c r="F49" s="6" t="s">
        <v>896</v>
      </c>
      <c r="G49" s="6" t="s">
        <v>918</v>
      </c>
      <c r="H49" s="6" t="s">
        <v>14</v>
      </c>
      <c r="I49" s="37" t="str">
        <f>IF(H49="NR","",VLOOKUP(H49,liste!$A$1:$H$15,2))</f>
        <v>Vorlage Grosser Rat</v>
      </c>
      <c r="J49" s="37" t="str">
        <f>IF(H49="NR","",VLOOKUP(H49,liste!$A$1:$H$15,3))</f>
        <v>Projet du Grand Conseil</v>
      </c>
      <c r="K49" s="6" t="s">
        <v>3</v>
      </c>
      <c r="L49" s="6"/>
      <c r="M49" s="36"/>
      <c r="N49" s="36"/>
      <c r="O49" s="6"/>
      <c r="P49" s="36"/>
      <c r="Q49" s="36" t="str">
        <f>IF([1]csv!G45="ST",VLOOKUP([1]csv!N45,[1]liste!$A$1:$H$15,3),"")</f>
        <v/>
      </c>
      <c r="R49">
        <v>712298</v>
      </c>
      <c r="S49" s="56">
        <f t="shared" si="4"/>
        <v>712298</v>
      </c>
      <c r="T49" s="34">
        <f t="shared" si="5"/>
        <v>28.196485178955999</v>
      </c>
      <c r="U49" s="16">
        <v>0.28196485178955999</v>
      </c>
      <c r="V49" s="19">
        <v>202874</v>
      </c>
      <c r="W49" s="19">
        <v>200843</v>
      </c>
      <c r="X49" s="19">
        <v>199590</v>
      </c>
      <c r="Y49" s="6">
        <v>60181</v>
      </c>
      <c r="Z49" s="56">
        <f t="shared" si="6"/>
        <v>60181</v>
      </c>
      <c r="AA49" s="6">
        <v>127311</v>
      </c>
      <c r="AB49" s="56">
        <f t="shared" si="7"/>
        <v>127311</v>
      </c>
      <c r="AC49" s="34">
        <f t="shared" si="8"/>
        <v>32.1</v>
      </c>
      <c r="AD49" s="16">
        <v>0.32100000000000001</v>
      </c>
      <c r="AE49" s="34">
        <f t="shared" si="9"/>
        <v>67.900000000000006</v>
      </c>
      <c r="AF49" s="16">
        <v>0.67900000000000005</v>
      </c>
      <c r="AG49" s="20">
        <f t="shared" si="10"/>
        <v>-0.35800000000000004</v>
      </c>
      <c r="AH49" s="54">
        <f t="shared" si="11"/>
        <v>35.800000000000004</v>
      </c>
      <c r="AI49" s="6" t="s">
        <v>8</v>
      </c>
      <c r="AJ49" s="36" t="str">
        <f>IF(AI49="NR","",VLOOKUP(AI49,liste!$A$20:$H$29,2))</f>
        <v>Verworfen</v>
      </c>
      <c r="AK49" s="36" t="str">
        <f>IF(AI49="NR","",VLOOKUP(AI49,liste!$A$20:$H$29,3))</f>
        <v>Rejeté</v>
      </c>
      <c r="AL49" t="s">
        <v>847</v>
      </c>
      <c r="AM49" t="str">
        <f t="shared" si="12"/>
        <v/>
      </c>
      <c r="AN49" t="str">
        <f>IF(AM49="","",VLOOKUP(AM49,liste!$A$30:$H$32,2))</f>
        <v/>
      </c>
      <c r="AO49" t="str">
        <f>IF(AM49="","",VLOOKUP(AM49,liste!$A$30:$H$32,3))</f>
        <v/>
      </c>
    </row>
    <row r="50" spans="1:41" x14ac:dyDescent="0.25">
      <c r="A50" s="63" t="str">
        <f t="shared" si="0"/>
        <v>20110515</v>
      </c>
      <c r="B50" s="10">
        <v>40678</v>
      </c>
      <c r="C50" s="52">
        <f t="shared" si="1"/>
        <v>40678</v>
      </c>
      <c r="D50" s="47">
        <f t="shared" si="2"/>
        <v>40678</v>
      </c>
      <c r="E50" s="51">
        <f t="shared" si="3"/>
        <v>40678</v>
      </c>
      <c r="F50" s="6" t="s">
        <v>896</v>
      </c>
      <c r="G50" s="6" t="s">
        <v>918</v>
      </c>
      <c r="H50" s="6" t="s">
        <v>15</v>
      </c>
      <c r="I50" s="37" t="str">
        <f>IF(H50="NR","",VLOOKUP(H50,liste!$A$1:$H$15,2))</f>
        <v>Volksvorschlag</v>
      </c>
      <c r="J50" s="37" t="str">
        <f>IF(H50="NR","",VLOOKUP(H50,liste!$A$1:$H$15,3))</f>
        <v>Projet populaire</v>
      </c>
      <c r="K50" s="6" t="s">
        <v>3</v>
      </c>
      <c r="L50" s="6"/>
      <c r="M50" s="36"/>
      <c r="N50" s="36"/>
      <c r="O50" s="6"/>
      <c r="P50" s="36"/>
      <c r="Q50" s="36" t="str">
        <f>IF([1]csv!G46="ST",VLOOKUP([1]csv!N46,[1]liste!$A$1:$H$15,3),"")</f>
        <v/>
      </c>
      <c r="R50">
        <v>712298</v>
      </c>
      <c r="S50" s="56">
        <f t="shared" si="4"/>
        <v>712298</v>
      </c>
      <c r="T50" s="34">
        <f t="shared" si="5"/>
        <v>28.196485178955999</v>
      </c>
      <c r="U50" s="16">
        <v>0.28196485178955999</v>
      </c>
      <c r="V50" s="19">
        <v>202874</v>
      </c>
      <c r="W50" s="19">
        <v>200843</v>
      </c>
      <c r="X50" s="19">
        <v>199590</v>
      </c>
      <c r="Y50" s="6">
        <v>154135</v>
      </c>
      <c r="Z50" s="56">
        <f t="shared" si="6"/>
        <v>154135</v>
      </c>
      <c r="AA50" s="6">
        <v>40871</v>
      </c>
      <c r="AB50" s="56">
        <f t="shared" si="7"/>
        <v>40871</v>
      </c>
      <c r="AC50" s="34">
        <f t="shared" si="8"/>
        <v>79</v>
      </c>
      <c r="AD50" s="16">
        <v>0.79</v>
      </c>
      <c r="AE50" s="34">
        <f t="shared" si="9"/>
        <v>21</v>
      </c>
      <c r="AF50" s="16">
        <v>0.21</v>
      </c>
      <c r="AG50" s="20">
        <f t="shared" si="10"/>
        <v>0.58000000000000007</v>
      </c>
      <c r="AH50" s="54">
        <f t="shared" si="11"/>
        <v>58.000000000000007</v>
      </c>
      <c r="AI50" s="6" t="s">
        <v>7</v>
      </c>
      <c r="AJ50" s="36" t="str">
        <f>IF(AI50="NR","",VLOOKUP(AI50,liste!$A$20:$H$29,2))</f>
        <v>Angenommen</v>
      </c>
      <c r="AK50" s="36" t="str">
        <f>IF(AI50="NR","",VLOOKUP(AI50,liste!$A$20:$H$29,3))</f>
        <v>Accepté</v>
      </c>
      <c r="AL50" t="s">
        <v>847</v>
      </c>
      <c r="AM50" t="str">
        <f t="shared" si="12"/>
        <v/>
      </c>
      <c r="AN50" t="str">
        <f>IF(AM50="","",VLOOKUP(AM50,liste!$A$30:$H$32,2))</f>
        <v/>
      </c>
      <c r="AO50" t="str">
        <f>IF(AM50="","",VLOOKUP(AM50,liste!$A$30:$H$32,3))</f>
        <v/>
      </c>
    </row>
    <row r="51" spans="1:41" x14ac:dyDescent="0.25">
      <c r="A51" s="63" t="str">
        <f t="shared" si="0"/>
        <v>20110515</v>
      </c>
      <c r="B51" s="10">
        <v>40678</v>
      </c>
      <c r="C51" s="52">
        <f t="shared" si="1"/>
        <v>40678</v>
      </c>
      <c r="D51" s="47">
        <f t="shared" si="2"/>
        <v>40678</v>
      </c>
      <c r="E51" s="51">
        <f t="shared" si="3"/>
        <v>40678</v>
      </c>
      <c r="F51" s="6" t="s">
        <v>896</v>
      </c>
      <c r="G51" s="6" t="s">
        <v>918</v>
      </c>
      <c r="H51" s="6" t="s">
        <v>26</v>
      </c>
      <c r="I51" s="37" t="str">
        <f>IF(H51="NR","",VLOOKUP(H51,liste!$A$1:$H$15,2))</f>
        <v>Stichfrage</v>
      </c>
      <c r="J51" s="37" t="str">
        <f>IF(H51="NR","",VLOOKUP(H51,liste!$A$1:$H$15,3))</f>
        <v>Question subsidiaire</v>
      </c>
      <c r="K51" s="6" t="s">
        <v>3</v>
      </c>
      <c r="L51" s="6" t="str">
        <f>(H49)</f>
        <v>VGR</v>
      </c>
      <c r="M51" s="36" t="str">
        <f>IF([1]csv!G47="ST",VLOOKUP([1]csv!K47,[1]liste!$A$1:$H$15,2),"")</f>
        <v>Vorlage Grosser Rat</v>
      </c>
      <c r="N51" s="36" t="str">
        <f>IF([1]csv!G47="ST",VLOOKUP([1]csv!K47,[1]liste!$A$1:$H$15,3),"")</f>
        <v>Projet du Grand Conseil</v>
      </c>
      <c r="O51" s="6" t="str">
        <f>(H50)</f>
        <v>VV</v>
      </c>
      <c r="P51" s="36" t="str">
        <f>IF([1]csv!G47="ST",VLOOKUP([1]csv!N47,[1]liste!$A$1:$H$15,2),"")</f>
        <v>Volksvorschlag</v>
      </c>
      <c r="Q51" s="36" t="str">
        <f>IF([1]csv!G47="ST",VLOOKUP([1]csv!N47,[1]liste!$A$1:$H$15,3),"")</f>
        <v>Projet populaire</v>
      </c>
      <c r="R51">
        <v>712298</v>
      </c>
      <c r="S51" s="56">
        <f t="shared" si="4"/>
        <v>712298</v>
      </c>
      <c r="T51" s="34">
        <f t="shared" si="5"/>
        <v>28.196485178955999</v>
      </c>
      <c r="U51" s="16">
        <v>0.28196485178955999</v>
      </c>
      <c r="V51" s="19">
        <v>202874</v>
      </c>
      <c r="W51" s="19">
        <v>200843</v>
      </c>
      <c r="X51" s="19">
        <v>199590</v>
      </c>
      <c r="Y51" s="6">
        <v>50236</v>
      </c>
      <c r="Z51" s="56">
        <f t="shared" si="6"/>
        <v>50236</v>
      </c>
      <c r="AA51" s="6">
        <v>143112</v>
      </c>
      <c r="AB51" s="56">
        <f t="shared" si="7"/>
        <v>143112</v>
      </c>
      <c r="AC51" s="34">
        <f t="shared" si="8"/>
        <v>26</v>
      </c>
      <c r="AD51" s="16">
        <v>0.26</v>
      </c>
      <c r="AE51" s="34">
        <f t="shared" si="9"/>
        <v>74</v>
      </c>
      <c r="AF51" s="16">
        <v>0.74</v>
      </c>
      <c r="AG51" s="20">
        <f t="shared" si="10"/>
        <v>-0.48</v>
      </c>
      <c r="AH51" s="54">
        <f t="shared" si="11"/>
        <v>48</v>
      </c>
      <c r="AI51" s="6" t="s">
        <v>878</v>
      </c>
      <c r="AJ51" s="36" t="str">
        <f>IF(AI51="NR","",VLOOKUP(AI51,liste!$A$20:$H$29,2))</f>
        <v/>
      </c>
      <c r="AK51" s="36" t="str">
        <f>IF(AI51="NR","",VLOOKUP(AI51,liste!$A$20:$H$29,3))</f>
        <v/>
      </c>
      <c r="AL51" t="s">
        <v>847</v>
      </c>
      <c r="AM51" t="str">
        <f t="shared" si="12"/>
        <v>N</v>
      </c>
      <c r="AN51" t="str">
        <f>IF(AM51="","",VLOOKUP(AM51,liste!$A$30:$H$32,2))</f>
        <v>nicht massgebend</v>
      </c>
      <c r="AO51" t="str">
        <f>IF(AM51="","",VLOOKUP(AM51,liste!$A$30:$H$32,3))</f>
        <v>sans incidence</v>
      </c>
    </row>
    <row r="52" spans="1:41" x14ac:dyDescent="0.25">
      <c r="A52" s="63" t="str">
        <f t="shared" si="0"/>
        <v>20110213</v>
      </c>
      <c r="B52" s="10">
        <v>40587</v>
      </c>
      <c r="C52" s="52">
        <f t="shared" si="1"/>
        <v>40587</v>
      </c>
      <c r="D52" s="47">
        <f t="shared" si="2"/>
        <v>40587</v>
      </c>
      <c r="E52" s="51">
        <f t="shared" si="3"/>
        <v>40587</v>
      </c>
      <c r="F52" s="6" t="s">
        <v>897</v>
      </c>
      <c r="G52" s="6" t="s">
        <v>919</v>
      </c>
      <c r="H52" s="6" t="s">
        <v>14</v>
      </c>
      <c r="I52" s="37" t="str">
        <f>IF(H52="NR","",VLOOKUP(H52,liste!$A$1:$H$15,2))</f>
        <v>Vorlage Grosser Rat</v>
      </c>
      <c r="J52" s="37" t="str">
        <f>IF(H52="NR","",VLOOKUP(H52,liste!$A$1:$H$15,3))</f>
        <v>Projet du Grand Conseil</v>
      </c>
      <c r="K52" s="6" t="s">
        <v>3</v>
      </c>
      <c r="L52" s="6"/>
      <c r="M52" s="36"/>
      <c r="N52" s="36"/>
      <c r="O52" s="6"/>
      <c r="P52" s="36" t="str">
        <f>IF([1]csv!G48="ST",VLOOKUP([1]csv!N48,[1]liste!$A$1:$H$15,2),"")</f>
        <v/>
      </c>
      <c r="Q52" s="36" t="str">
        <f>IF([1]csv!G48="ST",VLOOKUP([1]csv!N48,[1]liste!$A$1:$H$15,3),"")</f>
        <v/>
      </c>
      <c r="R52">
        <v>710987</v>
      </c>
      <c r="S52" s="56">
        <f t="shared" si="4"/>
        <v>710987</v>
      </c>
      <c r="T52" s="34">
        <f t="shared" si="5"/>
        <v>50.003023965276441</v>
      </c>
      <c r="U52" s="16">
        <v>0.50003023965276439</v>
      </c>
      <c r="V52" s="19">
        <v>382300</v>
      </c>
      <c r="W52" s="19">
        <v>355515</v>
      </c>
      <c r="X52" s="19">
        <v>351816</v>
      </c>
      <c r="Y52" s="6">
        <v>172427</v>
      </c>
      <c r="Z52" s="56">
        <f t="shared" si="6"/>
        <v>172427</v>
      </c>
      <c r="AA52" s="6">
        <v>154792</v>
      </c>
      <c r="AB52" s="56">
        <f t="shared" si="7"/>
        <v>154792</v>
      </c>
      <c r="AC52" s="34">
        <f t="shared" si="8"/>
        <v>52.7</v>
      </c>
      <c r="AD52" s="16">
        <v>0.52700000000000002</v>
      </c>
      <c r="AE52" s="34">
        <f t="shared" si="9"/>
        <v>47.3</v>
      </c>
      <c r="AF52" s="16">
        <v>0.47299999999999998</v>
      </c>
      <c r="AG52" s="20">
        <f t="shared" si="10"/>
        <v>5.4000000000000048E-2</v>
      </c>
      <c r="AH52" s="54">
        <f t="shared" si="11"/>
        <v>5.4000000000000048</v>
      </c>
      <c r="AI52" s="6" t="s">
        <v>7</v>
      </c>
      <c r="AJ52" s="36" t="str">
        <f>IF(AI52="NR","",VLOOKUP(AI52,liste!$A$20:$H$29,2))</f>
        <v>Angenommen</v>
      </c>
      <c r="AK52" s="36" t="str">
        <f>IF(AI52="NR","",VLOOKUP(AI52,liste!$A$20:$H$29,3))</f>
        <v>Accepté</v>
      </c>
      <c r="AL52" t="s">
        <v>846</v>
      </c>
      <c r="AM52" t="str">
        <f t="shared" si="12"/>
        <v/>
      </c>
      <c r="AN52" t="str">
        <f>IF(AM52="","",VLOOKUP(AM52,liste!$A$30:$H$32,2))</f>
        <v/>
      </c>
      <c r="AO52" t="str">
        <f>IF(AM52="","",VLOOKUP(AM52,liste!$A$30:$H$32,3))</f>
        <v/>
      </c>
    </row>
    <row r="53" spans="1:41" x14ac:dyDescent="0.25">
      <c r="A53" s="63" t="str">
        <f t="shared" si="0"/>
        <v>20110213</v>
      </c>
      <c r="B53" s="10">
        <v>40587</v>
      </c>
      <c r="C53" s="52">
        <f t="shared" si="1"/>
        <v>40587</v>
      </c>
      <c r="D53" s="47">
        <f t="shared" si="2"/>
        <v>40587</v>
      </c>
      <c r="E53" s="51">
        <f t="shared" si="3"/>
        <v>40587</v>
      </c>
      <c r="F53" s="6" t="s">
        <v>897</v>
      </c>
      <c r="G53" s="6" t="s">
        <v>919</v>
      </c>
      <c r="H53" s="6" t="s">
        <v>15</v>
      </c>
      <c r="I53" s="37" t="str">
        <f>IF(H53="NR","",VLOOKUP(H53,liste!$A$1:$H$15,2))</f>
        <v>Volksvorschlag</v>
      </c>
      <c r="J53" s="37" t="str">
        <f>IF(H53="NR","",VLOOKUP(H53,liste!$A$1:$H$15,3))</f>
        <v>Projet populaire</v>
      </c>
      <c r="K53" s="6" t="s">
        <v>3</v>
      </c>
      <c r="L53" s="6"/>
      <c r="M53" s="36"/>
      <c r="N53" s="36"/>
      <c r="O53" s="6"/>
      <c r="P53" s="36" t="str">
        <f>IF([1]csv!G49="ST",VLOOKUP([1]csv!N49,[1]liste!$A$1:$H$15,2),"")</f>
        <v/>
      </c>
      <c r="Q53" s="36" t="str">
        <f>IF([1]csv!G49="ST",VLOOKUP([1]csv!N49,[1]liste!$A$1:$H$15,3),"")</f>
        <v/>
      </c>
      <c r="R53">
        <v>710987</v>
      </c>
      <c r="S53" s="56">
        <f t="shared" si="4"/>
        <v>710987</v>
      </c>
      <c r="T53" s="34">
        <f t="shared" si="5"/>
        <v>50.003023965276441</v>
      </c>
      <c r="U53" s="16">
        <v>0.50003023965276439</v>
      </c>
      <c r="V53" s="19">
        <v>382300</v>
      </c>
      <c r="W53" s="19">
        <v>355515</v>
      </c>
      <c r="X53" s="19">
        <v>351816</v>
      </c>
      <c r="Y53" s="6">
        <v>166860</v>
      </c>
      <c r="Z53" s="56">
        <f t="shared" si="6"/>
        <v>166860</v>
      </c>
      <c r="AA53" s="6">
        <v>164325</v>
      </c>
      <c r="AB53" s="56">
        <f t="shared" si="7"/>
        <v>164325</v>
      </c>
      <c r="AC53" s="34">
        <f t="shared" si="8"/>
        <v>50.4</v>
      </c>
      <c r="AD53" s="16">
        <v>0.504</v>
      </c>
      <c r="AE53" s="34">
        <f t="shared" si="9"/>
        <v>49.6</v>
      </c>
      <c r="AF53" s="16">
        <v>0.496</v>
      </c>
      <c r="AG53" s="20">
        <f t="shared" si="10"/>
        <v>8.0000000000000071E-3</v>
      </c>
      <c r="AH53" s="54">
        <f t="shared" si="11"/>
        <v>0.80000000000000071</v>
      </c>
      <c r="AI53" s="6" t="s">
        <v>7</v>
      </c>
      <c r="AJ53" s="36" t="str">
        <f>IF(AI53="NR","",VLOOKUP(AI53,liste!$A$20:$H$29,2))</f>
        <v>Angenommen</v>
      </c>
      <c r="AK53" s="36" t="str">
        <f>IF(AI53="NR","",VLOOKUP(AI53,liste!$A$20:$H$29,3))</f>
        <v>Accepté</v>
      </c>
      <c r="AL53" t="s">
        <v>846</v>
      </c>
      <c r="AM53" t="str">
        <f t="shared" si="12"/>
        <v/>
      </c>
      <c r="AN53" t="str">
        <f>IF(AM53="","",VLOOKUP(AM53,liste!$A$30:$H$32,2))</f>
        <v/>
      </c>
      <c r="AO53" t="str">
        <f>IF(AM53="","",VLOOKUP(AM53,liste!$A$30:$H$32,3))</f>
        <v/>
      </c>
    </row>
    <row r="54" spans="1:41" x14ac:dyDescent="0.25">
      <c r="A54" s="63" t="str">
        <f t="shared" si="0"/>
        <v>20110213</v>
      </c>
      <c r="B54" s="10">
        <v>40587</v>
      </c>
      <c r="C54" s="52">
        <f t="shared" si="1"/>
        <v>40587</v>
      </c>
      <c r="D54" s="47">
        <f t="shared" si="2"/>
        <v>40587</v>
      </c>
      <c r="E54" s="51">
        <f t="shared" si="3"/>
        <v>40587</v>
      </c>
      <c r="F54" s="6" t="s">
        <v>897</v>
      </c>
      <c r="G54" s="6" t="s">
        <v>919</v>
      </c>
      <c r="H54" s="6" t="s">
        <v>26</v>
      </c>
      <c r="I54" s="37" t="str">
        <f>IF(H54="NR","",VLOOKUP(H54,liste!$A$1:$H$15,2))</f>
        <v>Stichfrage</v>
      </c>
      <c r="J54" s="37" t="str">
        <f>IF(H54="NR","",VLOOKUP(H54,liste!$A$1:$H$15,3))</f>
        <v>Question subsidiaire</v>
      </c>
      <c r="K54" s="6" t="s">
        <v>3</v>
      </c>
      <c r="L54" s="6" t="str">
        <f>(H52)</f>
        <v>VGR</v>
      </c>
      <c r="M54" s="36" t="str">
        <f>IF([1]csv!G50="ST",VLOOKUP([1]csv!K50,[1]liste!$A$1:$H$15,2),"")</f>
        <v>Vorlage Grosser Rat</v>
      </c>
      <c r="N54" s="36" t="str">
        <f>IF([1]csv!G50="ST",VLOOKUP([1]csv!K50,[1]liste!$A$1:$H$15,3),"")</f>
        <v>Projet du Grand Conseil</v>
      </c>
      <c r="O54" s="6" t="str">
        <f>(H53)</f>
        <v>VV</v>
      </c>
      <c r="P54" s="36" t="str">
        <f>IF([1]csv!G50="ST",VLOOKUP([1]csv!N50,[1]liste!$A$1:$H$15,2),"")</f>
        <v>Volksvorschlag</v>
      </c>
      <c r="Q54" s="36" t="str">
        <f>IF([1]csv!G50="ST",VLOOKUP([1]csv!N50,[1]liste!$A$1:$H$15,3),"")</f>
        <v>Projet populaire</v>
      </c>
      <c r="R54">
        <v>710987</v>
      </c>
      <c r="S54" s="56">
        <f t="shared" si="4"/>
        <v>710987</v>
      </c>
      <c r="T54" s="34">
        <f t="shared" si="5"/>
        <v>50.003023965276441</v>
      </c>
      <c r="U54" s="16">
        <v>0.50003023965276439</v>
      </c>
      <c r="V54" s="19">
        <v>382300</v>
      </c>
      <c r="W54" s="19">
        <v>355515</v>
      </c>
      <c r="X54" s="19">
        <v>351816</v>
      </c>
      <c r="Y54" s="6">
        <v>165614</v>
      </c>
      <c r="Z54" s="56">
        <f t="shared" si="6"/>
        <v>165614</v>
      </c>
      <c r="AA54" s="6">
        <v>165977</v>
      </c>
      <c r="AB54" s="56">
        <f t="shared" si="7"/>
        <v>165977</v>
      </c>
      <c r="AC54" s="34">
        <f t="shared" si="8"/>
        <v>49.9</v>
      </c>
      <c r="AD54" s="16">
        <v>0.499</v>
      </c>
      <c r="AE54" s="34">
        <f t="shared" si="9"/>
        <v>50.1</v>
      </c>
      <c r="AF54" s="16">
        <v>0.501</v>
      </c>
      <c r="AG54" s="20">
        <f t="shared" si="10"/>
        <v>-2.0000000000000018E-3</v>
      </c>
      <c r="AH54" s="54">
        <f t="shared" si="11"/>
        <v>0.20000000000000018</v>
      </c>
      <c r="AI54" s="6" t="s">
        <v>120</v>
      </c>
      <c r="AJ54" s="36" t="str">
        <f>IF(AI54="NR","",VLOOKUP(AI54,liste!$A$20:$H$29,2))</f>
        <v>Angenommen</v>
      </c>
      <c r="AK54" s="36" t="str">
        <f>IF(AI54="NR","",VLOOKUP(AI54,liste!$A$20:$H$29,3))</f>
        <v>Accepté</v>
      </c>
      <c r="AL54" t="s">
        <v>846</v>
      </c>
      <c r="AM54" t="str">
        <f t="shared" si="12"/>
        <v>M</v>
      </c>
      <c r="AN54" t="str">
        <f>IF(AM54="","",VLOOKUP(AM54,liste!$A$30:$H$32,2))</f>
        <v>massgebend</v>
      </c>
      <c r="AO54" t="str">
        <f>IF(AM54="","",VLOOKUP(AM54,liste!$A$30:$H$32,3))</f>
        <v>déterminante</v>
      </c>
    </row>
    <row r="55" spans="1:41" x14ac:dyDescent="0.25">
      <c r="A55" s="63" t="str">
        <f t="shared" si="0"/>
        <v>20110213</v>
      </c>
      <c r="B55" s="10">
        <v>40587</v>
      </c>
      <c r="C55" s="52">
        <f t="shared" si="1"/>
        <v>40587</v>
      </c>
      <c r="D55" s="47">
        <f t="shared" si="2"/>
        <v>40587</v>
      </c>
      <c r="E55" s="51">
        <f t="shared" si="3"/>
        <v>40587</v>
      </c>
      <c r="F55" s="6" t="s">
        <v>36</v>
      </c>
      <c r="G55" s="6" t="s">
        <v>714</v>
      </c>
      <c r="H55" s="6" t="s">
        <v>45</v>
      </c>
      <c r="I55" s="37" t="str">
        <f>IF(H55="NR","",VLOOKUP(H55,liste!$A$1:$H$15,2))</f>
        <v>Obligatorisches Referendum</v>
      </c>
      <c r="J55" s="37" t="str">
        <f>IF(H55="NR","",VLOOKUP(H55,liste!$A$1:$H$15,3))</f>
        <v>référendum facultatif</v>
      </c>
      <c r="K55" s="6" t="s">
        <v>4</v>
      </c>
      <c r="L55" s="6"/>
      <c r="M55" s="36"/>
      <c r="N55" s="36"/>
      <c r="O55" s="6"/>
      <c r="P55" s="36" t="str">
        <f>IF([1]csv!G51="ST",VLOOKUP([1]csv!N51,[1]liste!$A$1:$H$15,2),"")</f>
        <v/>
      </c>
      <c r="Q55" s="36" t="str">
        <f>IF([1]csv!G51="ST",VLOOKUP([1]csv!N51,[1]liste!$A$1:$H$15,3),"")</f>
        <v/>
      </c>
      <c r="R55">
        <v>710987</v>
      </c>
      <c r="S55" s="56">
        <f t="shared" si="4"/>
        <v>710987</v>
      </c>
      <c r="T55" s="34">
        <f t="shared" si="5"/>
        <v>52.255526472354632</v>
      </c>
      <c r="U55" s="16">
        <v>0.5225552647235463</v>
      </c>
      <c r="V55" s="19">
        <v>382300</v>
      </c>
      <c r="W55" s="19">
        <v>371530</v>
      </c>
      <c r="X55" s="19">
        <v>367672</v>
      </c>
      <c r="Y55" s="6">
        <v>188303</v>
      </c>
      <c r="Z55" s="56">
        <f t="shared" si="6"/>
        <v>188303</v>
      </c>
      <c r="AA55" s="6">
        <v>179369</v>
      </c>
      <c r="AB55" s="56">
        <f t="shared" si="7"/>
        <v>179369</v>
      </c>
      <c r="AC55" s="34">
        <f t="shared" si="8"/>
        <v>51.2</v>
      </c>
      <c r="AD55" s="16">
        <v>0.51200000000000001</v>
      </c>
      <c r="AE55" s="34">
        <f t="shared" si="9"/>
        <v>48.8</v>
      </c>
      <c r="AF55" s="16">
        <v>0.48799999999999999</v>
      </c>
      <c r="AG55" s="20">
        <f t="shared" si="10"/>
        <v>2.4000000000000021E-2</v>
      </c>
      <c r="AH55" s="54">
        <f t="shared" si="11"/>
        <v>2.4000000000000021</v>
      </c>
      <c r="AI55" s="6" t="s">
        <v>7</v>
      </c>
      <c r="AJ55" s="36" t="str">
        <f>IF(AI55="NR","",VLOOKUP(AI55,liste!$A$20:$H$29,2))</f>
        <v>Angenommen</v>
      </c>
      <c r="AK55" s="36" t="str">
        <f>IF(AI55="NR","",VLOOKUP(AI55,liste!$A$20:$H$29,3))</f>
        <v>Accepté</v>
      </c>
      <c r="AL55" t="s">
        <v>846</v>
      </c>
      <c r="AM55" t="str">
        <f t="shared" si="12"/>
        <v/>
      </c>
      <c r="AN55" t="str">
        <f>IF(AM55="","",VLOOKUP(AM55,liste!$A$30:$H$32,2))</f>
        <v/>
      </c>
      <c r="AO55" t="str">
        <f>IF(AM55="","",VLOOKUP(AM55,liste!$A$30:$H$32,3))</f>
        <v/>
      </c>
    </row>
    <row r="56" spans="1:41" x14ac:dyDescent="0.25">
      <c r="A56" s="63" t="str">
        <f t="shared" si="0"/>
        <v>20100926</v>
      </c>
      <c r="B56" s="10">
        <v>40447</v>
      </c>
      <c r="C56" s="52">
        <f t="shared" si="1"/>
        <v>40447</v>
      </c>
      <c r="D56" s="47">
        <f t="shared" si="2"/>
        <v>40447</v>
      </c>
      <c r="E56" s="51">
        <f t="shared" si="3"/>
        <v>40447</v>
      </c>
      <c r="F56" s="6" t="s">
        <v>35</v>
      </c>
      <c r="G56" s="6" t="s">
        <v>710</v>
      </c>
      <c r="H56" s="6" t="s">
        <v>10</v>
      </c>
      <c r="I56" s="37" t="str">
        <f>IF(H56="NR","",VLOOKUP(H56,liste!$A$1:$H$15,2))</f>
        <v>Volksinitiative</v>
      </c>
      <c r="J56" s="37" t="str">
        <f>IF(H56="NR","",VLOOKUP(H56,liste!$A$1:$H$15,3))</f>
        <v>Initiative populaire</v>
      </c>
      <c r="K56" s="6" t="s">
        <v>4</v>
      </c>
      <c r="L56" s="6"/>
      <c r="M56" s="36"/>
      <c r="N56" s="36"/>
      <c r="O56" s="6"/>
      <c r="P56" s="36" t="str">
        <f>IF([1]csv!G52="ST",VLOOKUP([1]csv!N52,[1]liste!$A$1:$H$15,2),"")</f>
        <v/>
      </c>
      <c r="Q56" s="36" t="str">
        <f>IF([1]csv!G52="ST",VLOOKUP([1]csv!N52,[1]liste!$A$1:$H$15,3),"")</f>
        <v/>
      </c>
      <c r="R56">
        <v>710691</v>
      </c>
      <c r="S56" s="56">
        <f t="shared" si="4"/>
        <v>710691</v>
      </c>
      <c r="T56" s="34">
        <f t="shared" si="5"/>
        <v>34.616310041916954</v>
      </c>
      <c r="U56" s="16">
        <v>0.34616310041916953</v>
      </c>
      <c r="V56" s="19">
        <v>249748</v>
      </c>
      <c r="W56" s="19">
        <v>246015</v>
      </c>
      <c r="X56" s="19">
        <v>243953</v>
      </c>
      <c r="Y56" s="6">
        <v>67647</v>
      </c>
      <c r="Z56" s="56">
        <f t="shared" si="6"/>
        <v>67647</v>
      </c>
      <c r="AA56" s="6">
        <v>176306</v>
      </c>
      <c r="AB56" s="56">
        <f t="shared" si="7"/>
        <v>176306</v>
      </c>
      <c r="AC56" s="34">
        <f t="shared" si="8"/>
        <v>27.700000000000003</v>
      </c>
      <c r="AD56" s="16">
        <v>0.27700000000000002</v>
      </c>
      <c r="AE56" s="34">
        <f t="shared" si="9"/>
        <v>72.3</v>
      </c>
      <c r="AF56" s="16">
        <v>0.72299999999999998</v>
      </c>
      <c r="AG56" s="20">
        <f t="shared" si="10"/>
        <v>-0.44599999999999995</v>
      </c>
      <c r="AH56" s="54">
        <f t="shared" si="11"/>
        <v>44.599999999999994</v>
      </c>
      <c r="AI56" s="6" t="s">
        <v>8</v>
      </c>
      <c r="AJ56" s="36" t="str">
        <f>IF(AI56="NR","",VLOOKUP(AI56,liste!$A$20:$H$29,2))</f>
        <v>Verworfen</v>
      </c>
      <c r="AK56" s="36" t="str">
        <f>IF(AI56="NR","",VLOOKUP(AI56,liste!$A$20:$H$29,3))</f>
        <v>Rejeté</v>
      </c>
      <c r="AL56" t="s">
        <v>842</v>
      </c>
      <c r="AM56" t="str">
        <f t="shared" si="12"/>
        <v/>
      </c>
      <c r="AN56" t="str">
        <f>IF(AM56="","",VLOOKUP(AM56,liste!$A$30:$H$32,2))</f>
        <v/>
      </c>
      <c r="AO56" t="str">
        <f>IF(AM56="","",VLOOKUP(AM56,liste!$A$30:$H$32,3))</f>
        <v/>
      </c>
    </row>
    <row r="57" spans="1:41" x14ac:dyDescent="0.25">
      <c r="A57" s="63" t="str">
        <f t="shared" si="0"/>
        <v>20091129</v>
      </c>
      <c r="B57" s="10">
        <v>40146</v>
      </c>
      <c r="C57" s="52">
        <f t="shared" si="1"/>
        <v>40146</v>
      </c>
      <c r="D57" s="47">
        <f t="shared" si="2"/>
        <v>40146</v>
      </c>
      <c r="E57" s="51">
        <f t="shared" si="3"/>
        <v>40146</v>
      </c>
      <c r="F57" s="6" t="s">
        <v>110</v>
      </c>
      <c r="G57" s="6" t="s">
        <v>709</v>
      </c>
      <c r="H57" s="6" t="s">
        <v>1</v>
      </c>
      <c r="I57" s="37" t="str">
        <f>IF(H57="NR","",VLOOKUP(H57,liste!$A$1:$H$15,2))</f>
        <v>Obligatorisches Referendum</v>
      </c>
      <c r="J57" s="37" t="str">
        <f>IF(H57="NR","",VLOOKUP(H57,liste!$A$1:$H$15,3))</f>
        <v>référendum facultatif</v>
      </c>
      <c r="K57" s="6" t="s">
        <v>4</v>
      </c>
      <c r="L57" s="6"/>
      <c r="M57" s="36"/>
      <c r="N57" s="36"/>
      <c r="O57" s="6"/>
      <c r="P57" s="36" t="str">
        <f>IF([1]csv!G53="ST",VLOOKUP([1]csv!N53,[1]liste!$A$1:$H$15,2),"")</f>
        <v/>
      </c>
      <c r="Q57" s="36" t="str">
        <f>IF([1]csv!G53="ST",VLOOKUP([1]csv!N53,[1]liste!$A$1:$H$15,3),"")</f>
        <v/>
      </c>
      <c r="R57">
        <v>707007</v>
      </c>
      <c r="S57" s="56">
        <f t="shared" si="4"/>
        <v>707007</v>
      </c>
      <c r="T57" s="34">
        <f t="shared" si="5"/>
        <v>50.46032076061482</v>
      </c>
      <c r="U57" s="16">
        <v>0.50460320760614819</v>
      </c>
      <c r="V57" s="19">
        <v>369456</v>
      </c>
      <c r="W57" s="19">
        <v>356758</v>
      </c>
      <c r="X57" s="19">
        <v>353113</v>
      </c>
      <c r="Y57" s="6">
        <v>87154</v>
      </c>
      <c r="Z57" s="56">
        <f t="shared" si="6"/>
        <v>87154</v>
      </c>
      <c r="AA57" s="6">
        <v>265959</v>
      </c>
      <c r="AB57" s="56">
        <f t="shared" si="7"/>
        <v>265959</v>
      </c>
      <c r="AC57" s="34">
        <f t="shared" si="8"/>
        <v>24.7</v>
      </c>
      <c r="AD57" s="16">
        <v>0.247</v>
      </c>
      <c r="AE57" s="34">
        <f t="shared" si="9"/>
        <v>75.3</v>
      </c>
      <c r="AF57" s="16">
        <v>0.753</v>
      </c>
      <c r="AG57" s="20">
        <f t="shared" si="10"/>
        <v>-0.50600000000000001</v>
      </c>
      <c r="AH57" s="54">
        <f t="shared" si="11"/>
        <v>50.6</v>
      </c>
      <c r="AI57" s="6" t="s">
        <v>8</v>
      </c>
      <c r="AJ57" s="36" t="str">
        <f>IF(AI57="NR","",VLOOKUP(AI57,liste!$A$20:$H$29,2))</f>
        <v>Verworfen</v>
      </c>
      <c r="AK57" s="36" t="str">
        <f>IF(AI57="NR","",VLOOKUP(AI57,liste!$A$20:$H$29,3))</f>
        <v>Rejeté</v>
      </c>
      <c r="AL57" t="s">
        <v>839</v>
      </c>
      <c r="AM57" t="str">
        <f t="shared" si="12"/>
        <v/>
      </c>
      <c r="AN57" t="str">
        <f>IF(AM57="","",VLOOKUP(AM57,liste!$A$30:$H$32,2))</f>
        <v/>
      </c>
      <c r="AO57" t="str">
        <f>IF(AM57="","",VLOOKUP(AM57,liste!$A$30:$H$32,3))</f>
        <v/>
      </c>
    </row>
    <row r="58" spans="1:41" x14ac:dyDescent="0.25">
      <c r="A58" s="63" t="str">
        <f t="shared" si="0"/>
        <v>20090927</v>
      </c>
      <c r="B58" s="10">
        <v>40083</v>
      </c>
      <c r="C58" s="52">
        <f t="shared" si="1"/>
        <v>40083</v>
      </c>
      <c r="D58" s="47">
        <f t="shared" si="2"/>
        <v>40083</v>
      </c>
      <c r="E58" s="51">
        <f t="shared" si="3"/>
        <v>40083</v>
      </c>
      <c r="F58" s="6" t="s">
        <v>34</v>
      </c>
      <c r="G58" s="6" t="s">
        <v>708</v>
      </c>
      <c r="H58" s="6" t="s">
        <v>46</v>
      </c>
      <c r="I58" s="37" t="str">
        <f>IF(H58="NR","",VLOOKUP(H58,liste!$A$1:$H$15,2))</f>
        <v>Fakultatives Referendum (ab 1972)</v>
      </c>
      <c r="J58" s="37" t="str">
        <f>IF(H58="NR","",VLOOKUP(H58,liste!$A$1:$H$15,3))</f>
        <v>référendum facultatif</v>
      </c>
      <c r="K58" s="6" t="s">
        <v>4</v>
      </c>
      <c r="L58" s="6"/>
      <c r="M58" s="36"/>
      <c r="N58" s="36"/>
      <c r="O58" s="6"/>
      <c r="P58" s="36" t="str">
        <f>IF([1]csv!G54="ST",VLOOKUP([1]csv!N54,[1]liste!$A$1:$H$15,2),"")</f>
        <v/>
      </c>
      <c r="Q58" s="36" t="str">
        <f>IF([1]csv!G54="ST",VLOOKUP([1]csv!N54,[1]liste!$A$1:$H$15,3),"")</f>
        <v/>
      </c>
      <c r="R58">
        <v>706654</v>
      </c>
      <c r="S58" s="56">
        <f t="shared" si="4"/>
        <v>706654</v>
      </c>
      <c r="T58" s="34">
        <f t="shared" si="5"/>
        <v>39.332120104039603</v>
      </c>
      <c r="U58" s="16">
        <v>0.39332120104039603</v>
      </c>
      <c r="V58" s="19">
        <v>285590</v>
      </c>
      <c r="W58" s="19">
        <v>277942</v>
      </c>
      <c r="X58" s="19">
        <v>273684</v>
      </c>
      <c r="Y58" s="6">
        <v>141015</v>
      </c>
      <c r="Z58" s="56">
        <f t="shared" si="6"/>
        <v>141015</v>
      </c>
      <c r="AA58" s="6">
        <v>132669</v>
      </c>
      <c r="AB58" s="56">
        <f t="shared" si="7"/>
        <v>132669</v>
      </c>
      <c r="AC58" s="34">
        <f t="shared" si="8"/>
        <v>51.5</v>
      </c>
      <c r="AD58" s="16">
        <v>0.51500000000000001</v>
      </c>
      <c r="AE58" s="34">
        <f t="shared" si="9"/>
        <v>48.5</v>
      </c>
      <c r="AF58" s="16">
        <v>0.48499999999999999</v>
      </c>
      <c r="AG58" s="20">
        <f t="shared" si="10"/>
        <v>3.0000000000000027E-2</v>
      </c>
      <c r="AH58" s="54">
        <f t="shared" si="11"/>
        <v>3.0000000000000027</v>
      </c>
      <c r="AI58" s="6" t="s">
        <v>7</v>
      </c>
      <c r="AJ58" s="36" t="str">
        <f>IF(AI58="NR","",VLOOKUP(AI58,liste!$A$20:$H$29,2))</f>
        <v>Angenommen</v>
      </c>
      <c r="AK58" s="36" t="str">
        <f>IF(AI58="NR","",VLOOKUP(AI58,liste!$A$20:$H$29,3))</f>
        <v>Accepté</v>
      </c>
      <c r="AL58" t="s">
        <v>838</v>
      </c>
      <c r="AM58" t="str">
        <f t="shared" si="12"/>
        <v/>
      </c>
      <c r="AN58" t="str">
        <f>IF(AM58="","",VLOOKUP(AM58,liste!$A$30:$H$32,2))</f>
        <v/>
      </c>
      <c r="AO58" t="str">
        <f>IF(AM58="","",VLOOKUP(AM58,liste!$A$30:$H$32,3))</f>
        <v/>
      </c>
    </row>
    <row r="59" spans="1:41" x14ac:dyDescent="0.25">
      <c r="A59" s="63" t="str">
        <f t="shared" si="0"/>
        <v>20081130</v>
      </c>
      <c r="B59" s="10">
        <v>39782</v>
      </c>
      <c r="C59" s="52">
        <f t="shared" si="1"/>
        <v>39782</v>
      </c>
      <c r="D59" s="47">
        <f t="shared" si="2"/>
        <v>39782</v>
      </c>
      <c r="E59" s="51">
        <f t="shared" si="3"/>
        <v>39782</v>
      </c>
      <c r="F59" s="6" t="s">
        <v>107</v>
      </c>
      <c r="G59" s="6" t="s">
        <v>706</v>
      </c>
      <c r="H59" s="6" t="s">
        <v>1</v>
      </c>
      <c r="I59" s="37" t="str">
        <f>IF(H59="NR","",VLOOKUP(H59,liste!$A$1:$H$15,2))</f>
        <v>Obligatorisches Referendum</v>
      </c>
      <c r="J59" s="37" t="str">
        <f>IF(H59="NR","",VLOOKUP(H59,liste!$A$1:$H$15,3))</f>
        <v>référendum facultatif</v>
      </c>
      <c r="K59" s="6" t="s">
        <v>4</v>
      </c>
      <c r="L59" s="6"/>
      <c r="M59" s="36"/>
      <c r="N59" s="36"/>
      <c r="O59" s="6"/>
      <c r="P59" s="36" t="str">
        <f>IF([1]csv!G55="ST",VLOOKUP([1]csv!N55,[1]liste!$A$1:$H$15,2),"")</f>
        <v/>
      </c>
      <c r="Q59" s="36" t="str">
        <f>IF([1]csv!G55="ST",VLOOKUP([1]csv!N55,[1]liste!$A$1:$H$15,3),"")</f>
        <v/>
      </c>
      <c r="R59">
        <v>702946</v>
      </c>
      <c r="S59" s="56">
        <f t="shared" si="4"/>
        <v>702946</v>
      </c>
      <c r="T59" s="34">
        <f t="shared" si="5"/>
        <v>38.510354991706329</v>
      </c>
      <c r="U59" s="16">
        <v>0.3851035499170633</v>
      </c>
      <c r="V59" s="19">
        <v>306941</v>
      </c>
      <c r="W59" s="19">
        <v>270707</v>
      </c>
      <c r="X59" s="19">
        <v>257867</v>
      </c>
      <c r="Y59" s="6">
        <v>213637</v>
      </c>
      <c r="Z59" s="56">
        <f t="shared" si="6"/>
        <v>213637</v>
      </c>
      <c r="AA59" s="6">
        <v>44230</v>
      </c>
      <c r="AB59" s="56">
        <f t="shared" si="7"/>
        <v>44230</v>
      </c>
      <c r="AC59" s="34">
        <f t="shared" si="8"/>
        <v>82.8</v>
      </c>
      <c r="AD59" s="16">
        <v>0.82799999999999996</v>
      </c>
      <c r="AE59" s="34">
        <f t="shared" si="9"/>
        <v>17.2</v>
      </c>
      <c r="AF59" s="16">
        <v>0.17199999999999999</v>
      </c>
      <c r="AG59" s="20">
        <f t="shared" si="10"/>
        <v>0.65599999999999992</v>
      </c>
      <c r="AH59" s="54">
        <f t="shared" si="11"/>
        <v>65.599999999999994</v>
      </c>
      <c r="AI59" s="6" t="s">
        <v>7</v>
      </c>
      <c r="AJ59" s="36" t="str">
        <f>IF(AI59="NR","",VLOOKUP(AI59,liste!$A$20:$H$29,2))</f>
        <v>Angenommen</v>
      </c>
      <c r="AK59" s="36" t="str">
        <f>IF(AI59="NR","",VLOOKUP(AI59,liste!$A$20:$H$29,3))</f>
        <v>Accepté</v>
      </c>
      <c r="AL59" t="s">
        <v>837</v>
      </c>
      <c r="AM59" t="str">
        <f t="shared" si="12"/>
        <v/>
      </c>
      <c r="AN59" t="str">
        <f>IF(AM59="","",VLOOKUP(AM59,liste!$A$30:$H$32,2))</f>
        <v/>
      </c>
      <c r="AO59" t="str">
        <f>IF(AM59="","",VLOOKUP(AM59,liste!$A$30:$H$32,3))</f>
        <v/>
      </c>
    </row>
    <row r="60" spans="1:41" x14ac:dyDescent="0.25">
      <c r="A60" s="63" t="str">
        <f t="shared" si="0"/>
        <v>20081130</v>
      </c>
      <c r="B60" s="10">
        <v>39782</v>
      </c>
      <c r="C60" s="52">
        <f t="shared" si="1"/>
        <v>39782</v>
      </c>
      <c r="D60" s="47">
        <f t="shared" si="2"/>
        <v>39782</v>
      </c>
      <c r="E60" s="51">
        <f t="shared" si="3"/>
        <v>39782</v>
      </c>
      <c r="F60" s="6" t="s">
        <v>108</v>
      </c>
      <c r="G60" s="6" t="s">
        <v>707</v>
      </c>
      <c r="H60" s="6" t="s">
        <v>1</v>
      </c>
      <c r="I60" s="37" t="str">
        <f>IF(H60="NR","",VLOOKUP(H60,liste!$A$1:$H$15,2))</f>
        <v>Obligatorisches Referendum</v>
      </c>
      <c r="J60" s="37" t="str">
        <f>IF(H60="NR","",VLOOKUP(H60,liste!$A$1:$H$15,3))</f>
        <v>référendum facultatif</v>
      </c>
      <c r="K60" s="6" t="s">
        <v>4</v>
      </c>
      <c r="L60" s="6"/>
      <c r="M60" s="36"/>
      <c r="N60" s="36"/>
      <c r="O60" s="6"/>
      <c r="P60" s="36" t="str">
        <f>IF([1]csv!G56="ST",VLOOKUP([1]csv!N56,[1]liste!$A$1:$H$15,2),"")</f>
        <v/>
      </c>
      <c r="Q60" s="36" t="str">
        <f>IF([1]csv!G56="ST",VLOOKUP([1]csv!N56,[1]liste!$A$1:$H$15,3),"")</f>
        <v/>
      </c>
      <c r="R60">
        <v>702946</v>
      </c>
      <c r="S60" s="56">
        <f t="shared" si="4"/>
        <v>702946</v>
      </c>
      <c r="T60" s="34">
        <f t="shared" si="5"/>
        <v>38.509501441077973</v>
      </c>
      <c r="U60" s="16">
        <v>0.38509501441077976</v>
      </c>
      <c r="V60" s="19">
        <v>306941</v>
      </c>
      <c r="W60" s="19">
        <v>270701</v>
      </c>
      <c r="X60" s="19">
        <v>254594</v>
      </c>
      <c r="Y60" s="6">
        <v>203121</v>
      </c>
      <c r="Z60" s="56">
        <f t="shared" si="6"/>
        <v>203121</v>
      </c>
      <c r="AA60" s="6">
        <v>51473</v>
      </c>
      <c r="AB60" s="56">
        <f t="shared" si="7"/>
        <v>51473</v>
      </c>
      <c r="AC60" s="34">
        <f t="shared" si="8"/>
        <v>79.800000000000011</v>
      </c>
      <c r="AD60" s="16">
        <v>0.79800000000000004</v>
      </c>
      <c r="AE60" s="34">
        <f t="shared" si="9"/>
        <v>20.200000000000003</v>
      </c>
      <c r="AF60" s="16">
        <v>0.20200000000000001</v>
      </c>
      <c r="AG60" s="20">
        <f t="shared" si="10"/>
        <v>0.59600000000000009</v>
      </c>
      <c r="AH60" s="54">
        <f t="shared" si="11"/>
        <v>59.600000000000009</v>
      </c>
      <c r="AI60" s="6" t="s">
        <v>7</v>
      </c>
      <c r="AJ60" s="36" t="str">
        <f>IF(AI60="NR","",VLOOKUP(AI60,liste!$A$20:$H$29,2))</f>
        <v>Angenommen</v>
      </c>
      <c r="AK60" s="36" t="str">
        <f>IF(AI60="NR","",VLOOKUP(AI60,liste!$A$20:$H$29,3))</f>
        <v>Accepté</v>
      </c>
      <c r="AL60" t="s">
        <v>837</v>
      </c>
      <c r="AM60" t="str">
        <f t="shared" si="12"/>
        <v/>
      </c>
      <c r="AN60" t="str">
        <f>IF(AM60="","",VLOOKUP(AM60,liste!$A$30:$H$32,2))</f>
        <v/>
      </c>
      <c r="AO60" t="str">
        <f>IF(AM60="","",VLOOKUP(AM60,liste!$A$30:$H$32,3))</f>
        <v/>
      </c>
    </row>
    <row r="61" spans="1:41" x14ac:dyDescent="0.25">
      <c r="A61" s="63" t="str">
        <f t="shared" si="0"/>
        <v>20080224</v>
      </c>
      <c r="B61" s="10">
        <v>39502</v>
      </c>
      <c r="C61" s="52">
        <f t="shared" si="1"/>
        <v>39502</v>
      </c>
      <c r="D61" s="47">
        <f t="shared" si="2"/>
        <v>39502</v>
      </c>
      <c r="E61" s="51">
        <f t="shared" si="3"/>
        <v>39502</v>
      </c>
      <c r="F61" s="6" t="s">
        <v>898</v>
      </c>
      <c r="G61" s="6" t="s">
        <v>920</v>
      </c>
      <c r="H61" s="6" t="s">
        <v>14</v>
      </c>
      <c r="I61" s="37" t="str">
        <f>IF(H61="NR","",VLOOKUP(H61,liste!$A$1:$H$15,2))</f>
        <v>Vorlage Grosser Rat</v>
      </c>
      <c r="J61" s="37" t="str">
        <f>IF(H61="NR","",VLOOKUP(H61,liste!$A$1:$H$15,3))</f>
        <v>Projet du Grand Conseil</v>
      </c>
      <c r="K61" s="6" t="s">
        <v>3</v>
      </c>
      <c r="L61" s="6"/>
      <c r="M61" s="36"/>
      <c r="N61" s="36"/>
      <c r="O61" s="6"/>
      <c r="P61" s="36" t="str">
        <f>IF([1]csv!G57="ST",VLOOKUP([1]csv!N57,[1]liste!$A$1:$H$15,2),"")</f>
        <v/>
      </c>
      <c r="Q61" s="36" t="str">
        <f>IF([1]csv!G57="ST",VLOOKUP([1]csv!N57,[1]liste!$A$1:$H$15,3),"")</f>
        <v/>
      </c>
      <c r="R61">
        <v>701599</v>
      </c>
      <c r="S61" s="56">
        <f t="shared" si="4"/>
        <v>701599</v>
      </c>
      <c r="T61" s="34">
        <f t="shared" si="5"/>
        <v>31.392291038043098</v>
      </c>
      <c r="U61" s="16">
        <v>0.31392291038043096</v>
      </c>
      <c r="V61" s="19">
        <v>234954</v>
      </c>
      <c r="W61" s="19">
        <v>220248</v>
      </c>
      <c r="X61" s="19">
        <v>217615</v>
      </c>
      <c r="Y61" s="6">
        <v>125600</v>
      </c>
      <c r="Z61" s="56">
        <f t="shared" si="6"/>
        <v>125600</v>
      </c>
      <c r="AA61" s="6">
        <v>81708</v>
      </c>
      <c r="AB61" s="56">
        <f t="shared" si="7"/>
        <v>81708</v>
      </c>
      <c r="AC61" s="34">
        <f t="shared" si="8"/>
        <v>60.6</v>
      </c>
      <c r="AD61" s="16">
        <v>0.60599999999999998</v>
      </c>
      <c r="AE61" s="34">
        <f t="shared" si="9"/>
        <v>39.4</v>
      </c>
      <c r="AF61" s="16">
        <v>0.39400000000000002</v>
      </c>
      <c r="AG61" s="20">
        <f t="shared" si="10"/>
        <v>0.21199999999999997</v>
      </c>
      <c r="AH61" s="54">
        <f t="shared" si="11"/>
        <v>21.199999999999996</v>
      </c>
      <c r="AI61" s="6" t="s">
        <v>7</v>
      </c>
      <c r="AJ61" s="36" t="str">
        <f>IF(AI61="NR","",VLOOKUP(AI61,liste!$A$20:$H$29,2))</f>
        <v>Angenommen</v>
      </c>
      <c r="AK61" s="36" t="str">
        <f>IF(AI61="NR","",VLOOKUP(AI61,liste!$A$20:$H$29,3))</f>
        <v>Accepté</v>
      </c>
      <c r="AL61" t="s">
        <v>836</v>
      </c>
      <c r="AM61" t="str">
        <f t="shared" si="12"/>
        <v/>
      </c>
      <c r="AN61" t="str">
        <f>IF(AM61="","",VLOOKUP(AM61,liste!$A$30:$H$32,2))</f>
        <v/>
      </c>
      <c r="AO61" t="str">
        <f>IF(AM61="","",VLOOKUP(AM61,liste!$A$30:$H$32,3))</f>
        <v/>
      </c>
    </row>
    <row r="62" spans="1:41" x14ac:dyDescent="0.25">
      <c r="A62" s="63" t="str">
        <f t="shared" si="0"/>
        <v>20080224</v>
      </c>
      <c r="B62" s="10">
        <v>39502</v>
      </c>
      <c r="C62" s="52">
        <f t="shared" si="1"/>
        <v>39502</v>
      </c>
      <c r="D62" s="47">
        <f t="shared" si="2"/>
        <v>39502</v>
      </c>
      <c r="E62" s="51">
        <f t="shared" si="3"/>
        <v>39502</v>
      </c>
      <c r="F62" s="6" t="s">
        <v>898</v>
      </c>
      <c r="G62" s="6" t="s">
        <v>920</v>
      </c>
      <c r="H62" s="6" t="s">
        <v>15</v>
      </c>
      <c r="I62" s="37" t="str">
        <f>IF(H62="NR","",VLOOKUP(H62,liste!$A$1:$H$15,2))</f>
        <v>Volksvorschlag</v>
      </c>
      <c r="J62" s="37" t="str">
        <f>IF(H62="NR","",VLOOKUP(H62,liste!$A$1:$H$15,3))</f>
        <v>Projet populaire</v>
      </c>
      <c r="K62" s="6" t="s">
        <v>3</v>
      </c>
      <c r="L62" s="6"/>
      <c r="M62" s="36"/>
      <c r="N62" s="36"/>
      <c r="O62" s="6"/>
      <c r="P62" s="36" t="str">
        <f>IF([1]csv!G58="ST",VLOOKUP([1]csv!N58,[1]liste!$A$1:$H$15,2),"")</f>
        <v/>
      </c>
      <c r="Q62" s="36" t="str">
        <f>IF([1]csv!G58="ST",VLOOKUP([1]csv!N58,[1]liste!$A$1:$H$15,3),"")</f>
        <v/>
      </c>
      <c r="R62">
        <v>701599</v>
      </c>
      <c r="S62" s="56">
        <f t="shared" si="4"/>
        <v>701599</v>
      </c>
      <c r="T62" s="34">
        <f t="shared" si="5"/>
        <v>31.392291038043098</v>
      </c>
      <c r="U62" s="16">
        <v>0.31392291038043096</v>
      </c>
      <c r="V62" s="19">
        <v>234954</v>
      </c>
      <c r="W62" s="19">
        <v>220248</v>
      </c>
      <c r="X62" s="19">
        <v>217615</v>
      </c>
      <c r="Y62" s="6">
        <v>111245</v>
      </c>
      <c r="Z62" s="56">
        <f t="shared" si="6"/>
        <v>111245</v>
      </c>
      <c r="AA62" s="6">
        <v>93812</v>
      </c>
      <c r="AB62" s="56">
        <f t="shared" si="7"/>
        <v>93812</v>
      </c>
      <c r="AC62" s="34">
        <f t="shared" si="8"/>
        <v>54.300000000000004</v>
      </c>
      <c r="AD62" s="16">
        <v>0.54300000000000004</v>
      </c>
      <c r="AE62" s="34">
        <f t="shared" si="9"/>
        <v>45.7</v>
      </c>
      <c r="AF62" s="16">
        <v>0.45700000000000002</v>
      </c>
      <c r="AG62" s="20">
        <f t="shared" si="10"/>
        <v>8.6000000000000021E-2</v>
      </c>
      <c r="AH62" s="54">
        <f t="shared" si="11"/>
        <v>8.6000000000000014</v>
      </c>
      <c r="AI62" s="6" t="s">
        <v>7</v>
      </c>
      <c r="AJ62" s="36" t="str">
        <f>IF(AI62="NR","",VLOOKUP(AI62,liste!$A$20:$H$29,2))</f>
        <v>Angenommen</v>
      </c>
      <c r="AK62" s="36" t="str">
        <f>IF(AI62="NR","",VLOOKUP(AI62,liste!$A$20:$H$29,3))</f>
        <v>Accepté</v>
      </c>
      <c r="AL62" t="s">
        <v>836</v>
      </c>
      <c r="AM62" t="str">
        <f t="shared" si="12"/>
        <v/>
      </c>
      <c r="AN62" t="str">
        <f>IF(AM62="","",VLOOKUP(AM62,liste!$A$30:$H$32,2))</f>
        <v/>
      </c>
      <c r="AO62" t="str">
        <f>IF(AM62="","",VLOOKUP(AM62,liste!$A$30:$H$32,3))</f>
        <v/>
      </c>
    </row>
    <row r="63" spans="1:41" x14ac:dyDescent="0.25">
      <c r="A63" s="63" t="str">
        <f t="shared" si="0"/>
        <v>20080224</v>
      </c>
      <c r="B63" s="10">
        <v>39502</v>
      </c>
      <c r="C63" s="52">
        <f t="shared" si="1"/>
        <v>39502</v>
      </c>
      <c r="D63" s="47">
        <f t="shared" si="2"/>
        <v>39502</v>
      </c>
      <c r="E63" s="51">
        <f t="shared" si="3"/>
        <v>39502</v>
      </c>
      <c r="F63" s="6" t="s">
        <v>898</v>
      </c>
      <c r="G63" s="6" t="s">
        <v>920</v>
      </c>
      <c r="H63" s="6" t="s">
        <v>26</v>
      </c>
      <c r="I63" s="37" t="str">
        <f>IF(H63="NR","",VLOOKUP(H63,liste!$A$1:$H$15,2))</f>
        <v>Stichfrage</v>
      </c>
      <c r="J63" s="37" t="str">
        <f>IF(H63="NR","",VLOOKUP(H63,liste!$A$1:$H$15,3))</f>
        <v>Question subsidiaire</v>
      </c>
      <c r="K63" s="6" t="s">
        <v>3</v>
      </c>
      <c r="L63" s="6" t="str">
        <f>(H61)</f>
        <v>VGR</v>
      </c>
      <c r="M63" s="36" t="str">
        <f>IF([1]csv!G59="ST",VLOOKUP([1]csv!K59,[1]liste!$A$1:$H$15,2),"")</f>
        <v>Vorlage Grosser Rat</v>
      </c>
      <c r="N63" s="36" t="str">
        <f>IF([1]csv!G59="ST",VLOOKUP([1]csv!K59,[1]liste!$A$1:$H$15,3),"")</f>
        <v>Projet du Grand Conseil</v>
      </c>
      <c r="O63" s="6" t="str">
        <f>(H62)</f>
        <v>VV</v>
      </c>
      <c r="P63" s="36" t="str">
        <f>IF([1]csv!G59="ST",VLOOKUP([1]csv!N59,[1]liste!$A$1:$H$15,2),"")</f>
        <v>Volksvorschlag</v>
      </c>
      <c r="Q63" s="36" t="str">
        <f>IF([1]csv!G59="ST",VLOOKUP([1]csv!N59,[1]liste!$A$1:$H$15,3),"")</f>
        <v>Projet populaire</v>
      </c>
      <c r="R63">
        <v>701599</v>
      </c>
      <c r="S63" s="56">
        <f t="shared" si="4"/>
        <v>701599</v>
      </c>
      <c r="T63" s="34">
        <f t="shared" si="5"/>
        <v>31.392291038043098</v>
      </c>
      <c r="U63" s="16">
        <v>0.31392291038043096</v>
      </c>
      <c r="V63" s="19">
        <v>234954</v>
      </c>
      <c r="W63" s="19">
        <v>220248</v>
      </c>
      <c r="X63" s="19">
        <v>217615</v>
      </c>
      <c r="Y63" s="6">
        <v>100944</v>
      </c>
      <c r="Z63" s="56">
        <f t="shared" si="6"/>
        <v>100944</v>
      </c>
      <c r="AA63" s="6">
        <v>104488</v>
      </c>
      <c r="AB63" s="56">
        <f t="shared" si="7"/>
        <v>104488</v>
      </c>
      <c r="AC63" s="34">
        <f t="shared" si="8"/>
        <v>49.1</v>
      </c>
      <c r="AD63" s="16">
        <v>0.49099999999999999</v>
      </c>
      <c r="AE63" s="34">
        <f t="shared" si="9"/>
        <v>50.9</v>
      </c>
      <c r="AF63" s="16">
        <v>0.50900000000000001</v>
      </c>
      <c r="AG63" s="20">
        <f t="shared" si="10"/>
        <v>-1.8000000000000016E-2</v>
      </c>
      <c r="AH63" s="54">
        <f t="shared" si="11"/>
        <v>1.8000000000000016</v>
      </c>
      <c r="AI63" s="6" t="s">
        <v>120</v>
      </c>
      <c r="AJ63" s="36" t="str">
        <f>IF(AI63="NR","",VLOOKUP(AI63,liste!$A$20:$H$29,2))</f>
        <v>Angenommen</v>
      </c>
      <c r="AK63" s="36" t="str">
        <f>IF(AI63="NR","",VLOOKUP(AI63,liste!$A$20:$H$29,3))</f>
        <v>Accepté</v>
      </c>
      <c r="AL63" t="s">
        <v>836</v>
      </c>
      <c r="AM63" t="str">
        <f t="shared" si="12"/>
        <v>M</v>
      </c>
      <c r="AN63" t="str">
        <f>IF(AM63="","",VLOOKUP(AM63,liste!$A$30:$H$32,2))</f>
        <v>massgebend</v>
      </c>
      <c r="AO63" t="str">
        <f>IF(AM63="","",VLOOKUP(AM63,liste!$A$30:$H$32,3))</f>
        <v>déterminante</v>
      </c>
    </row>
    <row r="64" spans="1:41" x14ac:dyDescent="0.25">
      <c r="A64" s="63" t="str">
        <f t="shared" si="0"/>
        <v>20080224</v>
      </c>
      <c r="B64" s="10">
        <v>39502</v>
      </c>
      <c r="C64" s="52">
        <f t="shared" si="1"/>
        <v>39502</v>
      </c>
      <c r="D64" s="47">
        <f t="shared" si="2"/>
        <v>39502</v>
      </c>
      <c r="E64" s="51">
        <f t="shared" si="3"/>
        <v>39502</v>
      </c>
      <c r="F64" s="6" t="s">
        <v>47</v>
      </c>
      <c r="G64" s="6" t="s">
        <v>705</v>
      </c>
      <c r="H64" s="6" t="s">
        <v>1</v>
      </c>
      <c r="I64" s="37" t="str">
        <f>IF(H64="NR","",VLOOKUP(H64,liste!$A$1:$H$15,2))</f>
        <v>Obligatorisches Referendum</v>
      </c>
      <c r="J64" s="37" t="str">
        <f>IF(H64="NR","",VLOOKUP(H64,liste!$A$1:$H$15,3))</f>
        <v>référendum facultatif</v>
      </c>
      <c r="K64" s="6" t="s">
        <v>4</v>
      </c>
      <c r="L64" s="6"/>
      <c r="M64" s="36"/>
      <c r="N64" s="36"/>
      <c r="O64" s="6"/>
      <c r="P64" s="36" t="str">
        <f>IF([1]csv!G60="ST",VLOOKUP([1]csv!N60,[1]liste!$A$1:$H$15,2),"")</f>
        <v/>
      </c>
      <c r="Q64" s="36" t="str">
        <f>IF([1]csv!G60="ST",VLOOKUP([1]csv!N60,[1]liste!$A$1:$H$15,3),"")</f>
        <v/>
      </c>
      <c r="R64">
        <v>701599</v>
      </c>
      <c r="S64" s="56">
        <f t="shared" si="4"/>
        <v>701599</v>
      </c>
      <c r="T64" s="34">
        <f t="shared" si="5"/>
        <v>30.980232297936571</v>
      </c>
      <c r="U64" s="16">
        <v>0.30980232297936572</v>
      </c>
      <c r="V64" s="19">
        <v>234954</v>
      </c>
      <c r="W64" s="19">
        <v>217357</v>
      </c>
      <c r="X64" s="19">
        <v>211559</v>
      </c>
      <c r="Y64" s="6">
        <v>162488</v>
      </c>
      <c r="Z64" s="56">
        <f t="shared" si="6"/>
        <v>162488</v>
      </c>
      <c r="AA64" s="6">
        <v>49071</v>
      </c>
      <c r="AB64" s="56">
        <f t="shared" si="7"/>
        <v>49071</v>
      </c>
      <c r="AC64" s="34">
        <f t="shared" si="8"/>
        <v>76.8</v>
      </c>
      <c r="AD64" s="16">
        <v>0.76800000000000002</v>
      </c>
      <c r="AE64" s="34">
        <f t="shared" si="9"/>
        <v>23.200000000000003</v>
      </c>
      <c r="AF64" s="16">
        <v>0.23200000000000001</v>
      </c>
      <c r="AG64" s="20">
        <f t="shared" si="10"/>
        <v>0.53600000000000003</v>
      </c>
      <c r="AH64" s="54">
        <f t="shared" si="11"/>
        <v>53.6</v>
      </c>
      <c r="AI64" s="6" t="s">
        <v>7</v>
      </c>
      <c r="AJ64" s="36" t="str">
        <f>IF(AI64="NR","",VLOOKUP(AI64,liste!$A$20:$H$29,2))</f>
        <v>Angenommen</v>
      </c>
      <c r="AK64" s="36" t="str">
        <f>IF(AI64="NR","",VLOOKUP(AI64,liste!$A$20:$H$29,3))</f>
        <v>Accepté</v>
      </c>
      <c r="AL64" t="s">
        <v>836</v>
      </c>
      <c r="AM64" t="str">
        <f t="shared" si="12"/>
        <v/>
      </c>
      <c r="AN64" t="str">
        <f>IF(AM64="","",VLOOKUP(AM64,liste!$A$30:$H$32,2))</f>
        <v/>
      </c>
      <c r="AO64" t="str">
        <f>IF(AM64="","",VLOOKUP(AM64,liste!$A$30:$H$32,3))</f>
        <v/>
      </c>
    </row>
    <row r="65" spans="1:41" x14ac:dyDescent="0.25">
      <c r="A65" s="63" t="str">
        <f t="shared" si="0"/>
        <v>20070617</v>
      </c>
      <c r="B65" s="10">
        <v>39250</v>
      </c>
      <c r="C65" s="52">
        <f t="shared" si="1"/>
        <v>39250</v>
      </c>
      <c r="D65" s="47">
        <f t="shared" si="2"/>
        <v>39250</v>
      </c>
      <c r="E65" s="51">
        <f t="shared" si="3"/>
        <v>39250</v>
      </c>
      <c r="F65" s="6" t="s">
        <v>109</v>
      </c>
      <c r="G65" s="6" t="s">
        <v>699</v>
      </c>
      <c r="H65" s="6" t="s">
        <v>1</v>
      </c>
      <c r="I65" s="37" t="str">
        <f>IF(H65="NR","",VLOOKUP(H65,liste!$A$1:$H$15,2))</f>
        <v>Obligatorisches Referendum</v>
      </c>
      <c r="J65" s="37" t="str">
        <f>IF(H65="NR","",VLOOKUP(H65,liste!$A$1:$H$15,3))</f>
        <v>référendum facultatif</v>
      </c>
      <c r="K65" s="6" t="s">
        <v>4</v>
      </c>
      <c r="L65" s="6"/>
      <c r="M65" s="36"/>
      <c r="N65" s="36"/>
      <c r="O65" s="6"/>
      <c r="P65" s="36" t="str">
        <f>IF([1]csv!G61="ST",VLOOKUP([1]csv!N61,[1]liste!$A$1:$H$15,2),"")</f>
        <v/>
      </c>
      <c r="Q65" s="36" t="str">
        <f>IF([1]csv!G61="ST",VLOOKUP([1]csv!N61,[1]liste!$A$1:$H$15,3),"")</f>
        <v/>
      </c>
      <c r="R65">
        <v>699236</v>
      </c>
      <c r="S65" s="56">
        <f t="shared" si="4"/>
        <v>699236</v>
      </c>
      <c r="T65" s="34">
        <f t="shared" si="5"/>
        <v>30.340400093816676</v>
      </c>
      <c r="U65" s="16">
        <v>0.30340400093816677</v>
      </c>
      <c r="V65" s="19">
        <v>221915</v>
      </c>
      <c r="W65" s="19">
        <v>212151</v>
      </c>
      <c r="X65" s="19">
        <v>197795</v>
      </c>
      <c r="Y65" s="6">
        <v>158214</v>
      </c>
      <c r="Z65" s="56">
        <f t="shared" si="6"/>
        <v>158214</v>
      </c>
      <c r="AA65" s="6">
        <v>39581</v>
      </c>
      <c r="AB65" s="56">
        <f t="shared" si="7"/>
        <v>39581</v>
      </c>
      <c r="AC65" s="34">
        <f t="shared" si="8"/>
        <v>80</v>
      </c>
      <c r="AD65" s="16">
        <v>0.8</v>
      </c>
      <c r="AE65" s="34">
        <f t="shared" si="9"/>
        <v>20</v>
      </c>
      <c r="AF65" s="16">
        <v>0.2</v>
      </c>
      <c r="AG65" s="20">
        <f t="shared" si="10"/>
        <v>0.60000000000000009</v>
      </c>
      <c r="AH65" s="54">
        <f t="shared" si="11"/>
        <v>60.000000000000007</v>
      </c>
      <c r="AI65" s="6" t="s">
        <v>7</v>
      </c>
      <c r="AJ65" s="36" t="str">
        <f>IF(AI65="NR","",VLOOKUP(AI65,liste!$A$20:$H$29,2))</f>
        <v>Angenommen</v>
      </c>
      <c r="AK65" s="36" t="str">
        <f>IF(AI65="NR","",VLOOKUP(AI65,liste!$A$20:$H$29,3))</f>
        <v>Accepté</v>
      </c>
      <c r="AL65" t="s">
        <v>832</v>
      </c>
      <c r="AM65" t="str">
        <f t="shared" si="12"/>
        <v/>
      </c>
      <c r="AN65" t="str">
        <f>IF(AM65="","",VLOOKUP(AM65,liste!$A$30:$H$32,2))</f>
        <v/>
      </c>
      <c r="AO65" t="str">
        <f>IF(AM65="","",VLOOKUP(AM65,liste!$A$30:$H$32,3))</f>
        <v/>
      </c>
    </row>
    <row r="66" spans="1:41" x14ac:dyDescent="0.25">
      <c r="A66" s="63" t="str">
        <f t="shared" ref="A66:A129" si="13">CONCATENATE(TEXT(B66,"JJJJ"),TEXT(B66,"MM"),TEXT(B66,"tt"))</f>
        <v>20070617</v>
      </c>
      <c r="B66" s="10">
        <v>39250</v>
      </c>
      <c r="C66" s="52">
        <f t="shared" ref="C66:C129" si="14">B66</f>
        <v>39250</v>
      </c>
      <c r="D66" s="47">
        <f t="shared" ref="D66:D129" si="15">B66</f>
        <v>39250</v>
      </c>
      <c r="E66" s="51">
        <f t="shared" ref="E66:E129" si="16">D66</f>
        <v>39250</v>
      </c>
      <c r="F66" s="6" t="s">
        <v>50</v>
      </c>
      <c r="G66" s="6" t="s">
        <v>700</v>
      </c>
      <c r="H66" s="6" t="s">
        <v>1</v>
      </c>
      <c r="I66" s="37" t="str">
        <f>IF(H66="NR","",VLOOKUP(H66,liste!$A$1:$H$15,2))</f>
        <v>Obligatorisches Referendum</v>
      </c>
      <c r="J66" s="37" t="str">
        <f>IF(H66="NR","",VLOOKUP(H66,liste!$A$1:$H$15,3))</f>
        <v>référendum facultatif</v>
      </c>
      <c r="K66" s="6" t="s">
        <v>4</v>
      </c>
      <c r="L66" s="6"/>
      <c r="M66" s="36"/>
      <c r="N66" s="36"/>
      <c r="O66" s="6"/>
      <c r="P66" s="36" t="str">
        <f>IF([1]csv!G62="ST",VLOOKUP([1]csv!N62,[1]liste!$A$1:$H$15,2),"")</f>
        <v/>
      </c>
      <c r="Q66" s="36" t="str">
        <f>IF([1]csv!G62="ST",VLOOKUP([1]csv!N62,[1]liste!$A$1:$H$15,3),"")</f>
        <v/>
      </c>
      <c r="R66">
        <v>699236</v>
      </c>
      <c r="S66" s="56">
        <f t="shared" ref="S66:S129" si="17">R66</f>
        <v>699236</v>
      </c>
      <c r="T66" s="34">
        <f t="shared" ref="T66:T129" si="18">SUM(U66*100)</f>
        <v>30.337968868879749</v>
      </c>
      <c r="U66" s="16">
        <v>0.3033796886887975</v>
      </c>
      <c r="V66" s="19">
        <v>221915</v>
      </c>
      <c r="W66" s="19">
        <v>212134</v>
      </c>
      <c r="X66" s="19">
        <v>198163</v>
      </c>
      <c r="Y66" s="6">
        <v>157408</v>
      </c>
      <c r="Z66" s="56">
        <f t="shared" ref="Z66:Z129" si="19">Y66</f>
        <v>157408</v>
      </c>
      <c r="AA66" s="6">
        <v>40755</v>
      </c>
      <c r="AB66" s="56">
        <f t="shared" ref="AB66:AB129" si="20">AA66</f>
        <v>40755</v>
      </c>
      <c r="AC66" s="34">
        <f t="shared" ref="AC66:AC129" si="21">SUM(AD66*100)</f>
        <v>79.400000000000006</v>
      </c>
      <c r="AD66" s="16">
        <v>0.79400000000000004</v>
      </c>
      <c r="AE66" s="34">
        <f t="shared" ref="AE66:AE129" si="22">SUM(AF66*100)</f>
        <v>20.599999999999998</v>
      </c>
      <c r="AF66" s="16">
        <v>0.20599999999999999</v>
      </c>
      <c r="AG66" s="20">
        <f t="shared" ref="AG66:AG129" si="23">AD66-AF66</f>
        <v>0.58800000000000008</v>
      </c>
      <c r="AH66" s="54">
        <f t="shared" ref="AH66:AH129" si="24">IF((AG66*100) &lt; 0,(AG66*100)*-1,(AG66*100))</f>
        <v>58.800000000000011</v>
      </c>
      <c r="AI66" s="6" t="s">
        <v>7</v>
      </c>
      <c r="AJ66" s="36" t="str">
        <f>IF(AI66="NR","",VLOOKUP(AI66,liste!$A$20:$H$29,2))</f>
        <v>Angenommen</v>
      </c>
      <c r="AK66" s="36" t="str">
        <f>IF(AI66="NR","",VLOOKUP(AI66,liste!$A$20:$H$29,3))</f>
        <v>Accepté</v>
      </c>
      <c r="AL66" t="s">
        <v>832</v>
      </c>
      <c r="AM66" t="str">
        <f t="shared" ref="AM66:AM129" si="25">IF(H66="ST",IF(AI66="NR","N","M"),"")</f>
        <v/>
      </c>
      <c r="AN66" t="str">
        <f>IF(AM66="","",VLOOKUP(AM66,liste!$A$30:$H$32,2))</f>
        <v/>
      </c>
      <c r="AO66" t="str">
        <f>IF(AM66="","",VLOOKUP(AM66,liste!$A$30:$H$32,3))</f>
        <v/>
      </c>
    </row>
    <row r="67" spans="1:41" x14ac:dyDescent="0.25">
      <c r="A67" s="63" t="str">
        <f t="shared" si="13"/>
        <v>20070617</v>
      </c>
      <c r="B67" s="10">
        <v>39250</v>
      </c>
      <c r="C67" s="52">
        <f t="shared" si="14"/>
        <v>39250</v>
      </c>
      <c r="D67" s="47">
        <f t="shared" si="15"/>
        <v>39250</v>
      </c>
      <c r="E67" s="51">
        <f t="shared" si="16"/>
        <v>39250</v>
      </c>
      <c r="F67" s="6" t="s">
        <v>243</v>
      </c>
      <c r="G67" s="6" t="s">
        <v>701</v>
      </c>
      <c r="H67" s="6" t="s">
        <v>45</v>
      </c>
      <c r="I67" s="37" t="str">
        <f>IF(H67="NR","",VLOOKUP(H67,liste!$A$1:$H$15,2))</f>
        <v>Obligatorisches Referendum</v>
      </c>
      <c r="J67" s="37" t="str">
        <f>IF(H67="NR","",VLOOKUP(H67,liste!$A$1:$H$15,3))</f>
        <v>référendum facultatif</v>
      </c>
      <c r="K67" s="6" t="s">
        <v>4</v>
      </c>
      <c r="L67" s="6"/>
      <c r="M67" s="36"/>
      <c r="N67" s="36"/>
      <c r="O67" s="6"/>
      <c r="P67" s="36" t="str">
        <f>IF([1]csv!G63="ST",VLOOKUP([1]csv!N63,[1]liste!$A$1:$H$15,2),"")</f>
        <v/>
      </c>
      <c r="Q67" s="36" t="str">
        <f>IF([1]csv!G63="ST",VLOOKUP([1]csv!N63,[1]liste!$A$1:$H$15,3),"")</f>
        <v/>
      </c>
      <c r="R67">
        <v>699236</v>
      </c>
      <c r="S67" s="56">
        <f t="shared" si="17"/>
        <v>699236</v>
      </c>
      <c r="T67" s="34">
        <f t="shared" si="18"/>
        <v>30.341115159974603</v>
      </c>
      <c r="U67" s="16">
        <v>0.30341115159974602</v>
      </c>
      <c r="V67" s="19">
        <v>221915</v>
      </c>
      <c r="W67" s="19">
        <v>212156</v>
      </c>
      <c r="X67" s="19">
        <v>205357</v>
      </c>
      <c r="Y67" s="6">
        <v>143218</v>
      </c>
      <c r="Z67" s="56">
        <f t="shared" si="19"/>
        <v>143218</v>
      </c>
      <c r="AA67" s="6">
        <v>62139</v>
      </c>
      <c r="AB67" s="56">
        <f t="shared" si="20"/>
        <v>62139</v>
      </c>
      <c r="AC67" s="34">
        <f t="shared" si="21"/>
        <v>69.699999999999989</v>
      </c>
      <c r="AD67" s="16">
        <v>0.69699999999999995</v>
      </c>
      <c r="AE67" s="34">
        <f t="shared" si="22"/>
        <v>30.3</v>
      </c>
      <c r="AF67" s="16">
        <v>0.30299999999999999</v>
      </c>
      <c r="AG67" s="20">
        <f t="shared" si="23"/>
        <v>0.39399999999999996</v>
      </c>
      <c r="AH67" s="54">
        <f t="shared" si="24"/>
        <v>39.4</v>
      </c>
      <c r="AI67" s="6" t="s">
        <v>7</v>
      </c>
      <c r="AJ67" s="36" t="str">
        <f>IF(AI67="NR","",VLOOKUP(AI67,liste!$A$20:$H$29,2))</f>
        <v>Angenommen</v>
      </c>
      <c r="AK67" s="36" t="str">
        <f>IF(AI67="NR","",VLOOKUP(AI67,liste!$A$20:$H$29,3))</f>
        <v>Accepté</v>
      </c>
      <c r="AL67" t="s">
        <v>832</v>
      </c>
      <c r="AM67" t="str">
        <f t="shared" si="25"/>
        <v/>
      </c>
      <c r="AN67" t="str">
        <f>IF(AM67="","",VLOOKUP(AM67,liste!$A$30:$H$32,2))</f>
        <v/>
      </c>
      <c r="AO67" t="str">
        <f>IF(AM67="","",VLOOKUP(AM67,liste!$A$30:$H$32,3))</f>
        <v/>
      </c>
    </row>
    <row r="68" spans="1:41" x14ac:dyDescent="0.25">
      <c r="A68" s="63" t="str">
        <f t="shared" si="13"/>
        <v>20070311</v>
      </c>
      <c r="B68" s="10">
        <v>39152</v>
      </c>
      <c r="C68" s="52">
        <f t="shared" si="14"/>
        <v>39152</v>
      </c>
      <c r="D68" s="47">
        <f t="shared" si="15"/>
        <v>39152</v>
      </c>
      <c r="E68" s="51">
        <f t="shared" si="16"/>
        <v>39152</v>
      </c>
      <c r="F68" s="6" t="s">
        <v>242</v>
      </c>
      <c r="G68" s="6" t="s">
        <v>698</v>
      </c>
      <c r="H68" s="6" t="s">
        <v>2</v>
      </c>
      <c r="I68" s="37" t="str">
        <f>IF(H68="NR","",VLOOKUP(H68,liste!$A$1:$H$15,2))</f>
        <v>Fakultatives Referendum (ab 1972)</v>
      </c>
      <c r="J68" s="37" t="str">
        <f>IF(H68="NR","",VLOOKUP(H68,liste!$A$1:$H$15,3))</f>
        <v>référendum facultatif</v>
      </c>
      <c r="K68" s="6" t="s">
        <v>4</v>
      </c>
      <c r="L68" s="6"/>
      <c r="M68" s="36"/>
      <c r="N68" s="36"/>
      <c r="O68" s="6"/>
      <c r="P68" s="36" t="str">
        <f>IF([1]csv!G64="ST",VLOOKUP([1]csv!N64,[1]liste!$A$1:$H$15,2),"")</f>
        <v/>
      </c>
      <c r="Q68" s="36" t="str">
        <f>IF([1]csv!G64="ST",VLOOKUP([1]csv!N64,[1]liste!$A$1:$H$15,3),"")</f>
        <v/>
      </c>
      <c r="R68">
        <v>697806</v>
      </c>
      <c r="S68" s="56">
        <f t="shared" si="17"/>
        <v>697806</v>
      </c>
      <c r="T68" s="34">
        <f t="shared" si="18"/>
        <v>38.874271645700951</v>
      </c>
      <c r="U68" s="16">
        <v>0.38874271645700953</v>
      </c>
      <c r="V68" s="19">
        <v>282171</v>
      </c>
      <c r="W68" s="19">
        <v>271267</v>
      </c>
      <c r="X68" s="19">
        <v>265437</v>
      </c>
      <c r="Y68" s="6">
        <v>209317</v>
      </c>
      <c r="Z68" s="56">
        <f t="shared" si="19"/>
        <v>209317</v>
      </c>
      <c r="AA68" s="6">
        <v>56120</v>
      </c>
      <c r="AB68" s="56">
        <f t="shared" si="20"/>
        <v>56120</v>
      </c>
      <c r="AC68" s="34">
        <f t="shared" si="21"/>
        <v>78.900000000000006</v>
      </c>
      <c r="AD68" s="16">
        <v>0.78900000000000003</v>
      </c>
      <c r="AE68" s="34">
        <f t="shared" si="22"/>
        <v>21.099999999999998</v>
      </c>
      <c r="AF68" s="16">
        <v>0.21099999999999999</v>
      </c>
      <c r="AG68" s="20">
        <f t="shared" si="23"/>
        <v>0.57800000000000007</v>
      </c>
      <c r="AH68" s="54">
        <f t="shared" si="24"/>
        <v>57.800000000000004</v>
      </c>
      <c r="AI68" s="6" t="s">
        <v>7</v>
      </c>
      <c r="AJ68" s="36" t="str">
        <f>IF(AI68="NR","",VLOOKUP(AI68,liste!$A$20:$H$29,2))</f>
        <v>Angenommen</v>
      </c>
      <c r="AK68" s="36" t="str">
        <f>IF(AI68="NR","",VLOOKUP(AI68,liste!$A$20:$H$29,3))</f>
        <v>Accepté</v>
      </c>
      <c r="AL68" t="s">
        <v>830</v>
      </c>
      <c r="AM68" t="str">
        <f t="shared" si="25"/>
        <v/>
      </c>
      <c r="AN68" t="str">
        <f>IF(AM68="","",VLOOKUP(AM68,liste!$A$30:$H$32,2))</f>
        <v/>
      </c>
      <c r="AO68" t="str">
        <f>IF(AM68="","",VLOOKUP(AM68,liste!$A$30:$H$32,3))</f>
        <v/>
      </c>
    </row>
    <row r="69" spans="1:41" x14ac:dyDescent="0.25">
      <c r="A69" s="63" t="str">
        <f t="shared" si="13"/>
        <v>20061126</v>
      </c>
      <c r="B69" s="10">
        <v>39047</v>
      </c>
      <c r="C69" s="52">
        <f t="shared" si="14"/>
        <v>39047</v>
      </c>
      <c r="D69" s="47">
        <f t="shared" si="15"/>
        <v>39047</v>
      </c>
      <c r="E69" s="51">
        <f t="shared" si="16"/>
        <v>39047</v>
      </c>
      <c r="F69" s="6" t="s">
        <v>33</v>
      </c>
      <c r="G69" s="6" t="s">
        <v>697</v>
      </c>
      <c r="H69" s="6" t="s">
        <v>2</v>
      </c>
      <c r="I69" s="37" t="str">
        <f>IF(H69="NR","",VLOOKUP(H69,liste!$A$1:$H$15,2))</f>
        <v>Fakultatives Referendum (ab 1972)</v>
      </c>
      <c r="J69" s="37" t="str">
        <f>IF(H69="NR","",VLOOKUP(H69,liste!$A$1:$H$15,3))</f>
        <v>référendum facultatif</v>
      </c>
      <c r="K69" s="6" t="s">
        <v>4</v>
      </c>
      <c r="L69" s="6"/>
      <c r="M69" s="36"/>
      <c r="N69" s="36"/>
      <c r="O69" s="6"/>
      <c r="P69" s="36" t="str">
        <f>IF([1]csv!G65="ST",VLOOKUP([1]csv!N65,[1]liste!$A$1:$H$15,2),"")</f>
        <v/>
      </c>
      <c r="Q69" s="36" t="str">
        <f>IF([1]csv!G65="ST",VLOOKUP([1]csv!N65,[1]liste!$A$1:$H$15,3),"")</f>
        <v/>
      </c>
      <c r="R69">
        <v>697168</v>
      </c>
      <c r="S69" s="56">
        <f t="shared" si="17"/>
        <v>697168</v>
      </c>
      <c r="T69" s="34">
        <f t="shared" si="18"/>
        <v>40.45825396461111</v>
      </c>
      <c r="U69" s="16">
        <v>0.40458253964611113</v>
      </c>
      <c r="V69" s="19">
        <v>292148</v>
      </c>
      <c r="W69" s="19">
        <v>282062</v>
      </c>
      <c r="X69" s="19">
        <v>277502</v>
      </c>
      <c r="Y69" s="6">
        <v>176768</v>
      </c>
      <c r="Z69" s="56">
        <f t="shared" si="19"/>
        <v>176768</v>
      </c>
      <c r="AA69" s="6">
        <v>100734</v>
      </c>
      <c r="AB69" s="56">
        <f t="shared" si="20"/>
        <v>100734</v>
      </c>
      <c r="AC69" s="34">
        <f t="shared" si="21"/>
        <v>63.7</v>
      </c>
      <c r="AD69" s="16">
        <v>0.63700000000000001</v>
      </c>
      <c r="AE69" s="34">
        <f t="shared" si="22"/>
        <v>36.299999999999997</v>
      </c>
      <c r="AF69" s="16">
        <v>0.36299999999999999</v>
      </c>
      <c r="AG69" s="20">
        <f t="shared" si="23"/>
        <v>0.27400000000000002</v>
      </c>
      <c r="AH69" s="54">
        <f t="shared" si="24"/>
        <v>27.400000000000002</v>
      </c>
      <c r="AI69" s="6" t="s">
        <v>7</v>
      </c>
      <c r="AJ69" s="36" t="str">
        <f>IF(AI69="NR","",VLOOKUP(AI69,liste!$A$20:$H$29,2))</f>
        <v>Angenommen</v>
      </c>
      <c r="AK69" s="36" t="str">
        <f>IF(AI69="NR","",VLOOKUP(AI69,liste!$A$20:$H$29,3))</f>
        <v>Accepté</v>
      </c>
      <c r="AL69" t="s">
        <v>827</v>
      </c>
      <c r="AM69" t="str">
        <f t="shared" si="25"/>
        <v/>
      </c>
      <c r="AN69" t="str">
        <f>IF(AM69="","",VLOOKUP(AM69,liste!$A$30:$H$32,2))</f>
        <v/>
      </c>
      <c r="AO69" t="str">
        <f>IF(AM69="","",VLOOKUP(AM69,liste!$A$30:$H$32,3))</f>
        <v/>
      </c>
    </row>
    <row r="70" spans="1:41" x14ac:dyDescent="0.25">
      <c r="A70" s="63" t="str">
        <f t="shared" si="13"/>
        <v>20060924</v>
      </c>
      <c r="B70" s="10">
        <v>38984</v>
      </c>
      <c r="C70" s="52">
        <f t="shared" si="14"/>
        <v>38984</v>
      </c>
      <c r="D70" s="47">
        <f t="shared" si="15"/>
        <v>38984</v>
      </c>
      <c r="E70" s="51">
        <f t="shared" si="16"/>
        <v>38984</v>
      </c>
      <c r="F70" s="6" t="s">
        <v>112</v>
      </c>
      <c r="G70" s="6" t="s">
        <v>695</v>
      </c>
      <c r="H70" s="6" t="s">
        <v>1</v>
      </c>
      <c r="I70" s="37" t="str">
        <f>IF(H70="NR","",VLOOKUP(H70,liste!$A$1:$H$15,2))</f>
        <v>Obligatorisches Referendum</v>
      </c>
      <c r="J70" s="37" t="str">
        <f>IF(H70="NR","",VLOOKUP(H70,liste!$A$1:$H$15,3))</f>
        <v>référendum facultatif</v>
      </c>
      <c r="K70" s="6" t="s">
        <v>4</v>
      </c>
      <c r="L70" s="6"/>
      <c r="M70" s="36"/>
      <c r="N70" s="36"/>
      <c r="O70" s="6"/>
      <c r="P70" s="36" t="str">
        <f>IF([1]csv!G66="ST",VLOOKUP([1]csv!N66,[1]liste!$A$1:$H$15,2),"")</f>
        <v/>
      </c>
      <c r="Q70" s="36" t="str">
        <f>IF([1]csv!G66="ST",VLOOKUP([1]csv!N66,[1]liste!$A$1:$H$15,3),"")</f>
        <v/>
      </c>
      <c r="R70">
        <v>696685</v>
      </c>
      <c r="S70" s="56">
        <f t="shared" si="17"/>
        <v>696685</v>
      </c>
      <c r="T70" s="34">
        <f t="shared" si="18"/>
        <v>40.966003286994841</v>
      </c>
      <c r="U70" s="16">
        <v>0.4096600328699484</v>
      </c>
      <c r="V70" s="19">
        <v>312215</v>
      </c>
      <c r="W70" s="19">
        <v>285404</v>
      </c>
      <c r="X70" s="19">
        <v>273953</v>
      </c>
      <c r="Y70" s="6">
        <v>159757</v>
      </c>
      <c r="Z70" s="56">
        <f t="shared" si="19"/>
        <v>159757</v>
      </c>
      <c r="AA70" s="6">
        <v>114196</v>
      </c>
      <c r="AB70" s="56">
        <f t="shared" si="20"/>
        <v>114196</v>
      </c>
      <c r="AC70" s="34">
        <f t="shared" si="21"/>
        <v>58.3</v>
      </c>
      <c r="AD70" s="16">
        <v>0.58299999999999996</v>
      </c>
      <c r="AE70" s="34">
        <f t="shared" si="22"/>
        <v>41.699999999999996</v>
      </c>
      <c r="AF70" s="16">
        <v>0.41699999999999998</v>
      </c>
      <c r="AG70" s="20">
        <f t="shared" si="23"/>
        <v>0.16599999999999998</v>
      </c>
      <c r="AH70" s="54">
        <f t="shared" si="24"/>
        <v>16.599999999999998</v>
      </c>
      <c r="AI70" s="6" t="s">
        <v>7</v>
      </c>
      <c r="AJ70" s="36" t="str">
        <f>IF(AI70="NR","",VLOOKUP(AI70,liste!$A$20:$H$29,2))</f>
        <v>Angenommen</v>
      </c>
      <c r="AK70" s="36" t="str">
        <f>IF(AI70="NR","",VLOOKUP(AI70,liste!$A$20:$H$29,3))</f>
        <v>Accepté</v>
      </c>
      <c r="AL70" t="s">
        <v>826</v>
      </c>
      <c r="AM70" t="str">
        <f t="shared" si="25"/>
        <v/>
      </c>
      <c r="AN70" t="str">
        <f>IF(AM70="","",VLOOKUP(AM70,liste!$A$30:$H$32,2))</f>
        <v/>
      </c>
      <c r="AO70" t="str">
        <f>IF(AM70="","",VLOOKUP(AM70,liste!$A$30:$H$32,3))</f>
        <v/>
      </c>
    </row>
    <row r="71" spans="1:41" x14ac:dyDescent="0.25">
      <c r="A71" s="63" t="str">
        <f t="shared" si="13"/>
        <v>20060924</v>
      </c>
      <c r="B71" s="10">
        <v>38984</v>
      </c>
      <c r="C71" s="52">
        <f t="shared" si="14"/>
        <v>38984</v>
      </c>
      <c r="D71" s="47">
        <f t="shared" si="15"/>
        <v>38984</v>
      </c>
      <c r="E71" s="51">
        <f t="shared" si="16"/>
        <v>38984</v>
      </c>
      <c r="F71" s="6" t="s">
        <v>111</v>
      </c>
      <c r="G71" s="6" t="s">
        <v>696</v>
      </c>
      <c r="H71" s="6" t="s">
        <v>1</v>
      </c>
      <c r="I71" s="37" t="str">
        <f>IF(H71="NR","",VLOOKUP(H71,liste!$A$1:$H$15,2))</f>
        <v>Obligatorisches Referendum</v>
      </c>
      <c r="J71" s="37" t="str">
        <f>IF(H71="NR","",VLOOKUP(H71,liste!$A$1:$H$15,3))</f>
        <v>référendum facultatif</v>
      </c>
      <c r="K71" s="6" t="s">
        <v>4</v>
      </c>
      <c r="L71" s="6"/>
      <c r="M71" s="36"/>
      <c r="N71" s="36"/>
      <c r="O71" s="6"/>
      <c r="P71" s="36" t="str">
        <f>IF([1]csv!G67="ST",VLOOKUP([1]csv!N67,[1]liste!$A$1:$H$15,2),"")</f>
        <v/>
      </c>
      <c r="Q71" s="36" t="str">
        <f>IF([1]csv!G67="ST",VLOOKUP([1]csv!N67,[1]liste!$A$1:$H$15,3),"")</f>
        <v/>
      </c>
      <c r="R71">
        <v>696685</v>
      </c>
      <c r="S71" s="56">
        <f t="shared" si="17"/>
        <v>696685</v>
      </c>
      <c r="T71" s="34">
        <f t="shared" si="18"/>
        <v>40.964567918069136</v>
      </c>
      <c r="U71" s="16">
        <v>0.40964567918069139</v>
      </c>
      <c r="V71" s="19">
        <v>312215</v>
      </c>
      <c r="W71" s="19">
        <v>285394</v>
      </c>
      <c r="X71" s="19">
        <v>271863</v>
      </c>
      <c r="Y71" s="6">
        <v>200649</v>
      </c>
      <c r="Z71" s="56">
        <f t="shared" si="19"/>
        <v>200649</v>
      </c>
      <c r="AA71" s="6">
        <v>71214</v>
      </c>
      <c r="AB71" s="56">
        <f t="shared" si="20"/>
        <v>71214</v>
      </c>
      <c r="AC71" s="34">
        <f t="shared" si="21"/>
        <v>73.8</v>
      </c>
      <c r="AD71" s="16">
        <v>0.73799999999999999</v>
      </c>
      <c r="AE71" s="34">
        <f t="shared" si="22"/>
        <v>26.200000000000003</v>
      </c>
      <c r="AF71" s="16">
        <v>0.26200000000000001</v>
      </c>
      <c r="AG71" s="20">
        <f t="shared" si="23"/>
        <v>0.47599999999999998</v>
      </c>
      <c r="AH71" s="54">
        <f t="shared" si="24"/>
        <v>47.599999999999994</v>
      </c>
      <c r="AI71" s="6" t="s">
        <v>7</v>
      </c>
      <c r="AJ71" s="36" t="str">
        <f>IF(AI71="NR","",VLOOKUP(AI71,liste!$A$20:$H$29,2))</f>
        <v>Angenommen</v>
      </c>
      <c r="AK71" s="36" t="str">
        <f>IF(AI71="NR","",VLOOKUP(AI71,liste!$A$20:$H$29,3))</f>
        <v>Accepté</v>
      </c>
      <c r="AL71" t="s">
        <v>826</v>
      </c>
      <c r="AM71" t="str">
        <f t="shared" si="25"/>
        <v/>
      </c>
      <c r="AN71" t="str">
        <f>IF(AM71="","",VLOOKUP(AM71,liste!$A$30:$H$32,2))</f>
        <v/>
      </c>
      <c r="AO71" t="str">
        <f>IF(AM71="","",VLOOKUP(AM71,liste!$A$30:$H$32,3))</f>
        <v/>
      </c>
    </row>
    <row r="72" spans="1:41" x14ac:dyDescent="0.25">
      <c r="A72" s="63" t="str">
        <f t="shared" si="13"/>
        <v>20050925</v>
      </c>
      <c r="B72" s="10">
        <v>38620</v>
      </c>
      <c r="C72" s="52">
        <f t="shared" si="14"/>
        <v>38620</v>
      </c>
      <c r="D72" s="47">
        <f t="shared" si="15"/>
        <v>38620</v>
      </c>
      <c r="E72" s="51">
        <f t="shared" si="16"/>
        <v>38620</v>
      </c>
      <c r="F72" s="6" t="s">
        <v>119</v>
      </c>
      <c r="G72" s="6" t="s">
        <v>692</v>
      </c>
      <c r="H72" s="6" t="s">
        <v>1</v>
      </c>
      <c r="I72" s="37" t="str">
        <f>IF(H72="NR","",VLOOKUP(H72,liste!$A$1:$H$15,2))</f>
        <v>Obligatorisches Referendum</v>
      </c>
      <c r="J72" s="37" t="str">
        <f>IF(H72="NR","",VLOOKUP(H72,liste!$A$1:$H$15,3))</f>
        <v>référendum facultatif</v>
      </c>
      <c r="K72" s="6" t="s">
        <v>4</v>
      </c>
      <c r="L72" s="6"/>
      <c r="M72" s="36"/>
      <c r="N72" s="36"/>
      <c r="O72" s="6"/>
      <c r="P72" s="36" t="str">
        <f>IF([1]csv!G68="ST",VLOOKUP([1]csv!N68,[1]liste!$A$1:$H$15,2),"")</f>
        <v/>
      </c>
      <c r="Q72" s="36" t="str">
        <f>IF([1]csv!G68="ST",VLOOKUP([1]csv!N68,[1]liste!$A$1:$H$15,3),"")</f>
        <v/>
      </c>
      <c r="R72">
        <v>692461</v>
      </c>
      <c r="S72" s="56">
        <f t="shared" si="17"/>
        <v>692461</v>
      </c>
      <c r="T72" s="34">
        <f t="shared" si="18"/>
        <v>44.137792597705868</v>
      </c>
      <c r="U72" s="16">
        <v>0.44137792597705866</v>
      </c>
      <c r="V72" s="19">
        <v>325141</v>
      </c>
      <c r="W72" s="19">
        <v>305637</v>
      </c>
      <c r="X72" s="19">
        <v>293451</v>
      </c>
      <c r="Y72" s="6">
        <v>193309</v>
      </c>
      <c r="Z72" s="56">
        <f t="shared" si="19"/>
        <v>193309</v>
      </c>
      <c r="AA72" s="6">
        <v>100142</v>
      </c>
      <c r="AB72" s="56">
        <f t="shared" si="20"/>
        <v>100142</v>
      </c>
      <c r="AC72" s="34">
        <f t="shared" si="21"/>
        <v>65.900000000000006</v>
      </c>
      <c r="AD72" s="16">
        <v>0.65900000000000003</v>
      </c>
      <c r="AE72" s="34">
        <f t="shared" si="22"/>
        <v>34.1</v>
      </c>
      <c r="AF72" s="16">
        <v>0.34100000000000003</v>
      </c>
      <c r="AG72" s="20">
        <f t="shared" si="23"/>
        <v>0.318</v>
      </c>
      <c r="AH72" s="54">
        <f t="shared" si="24"/>
        <v>31.8</v>
      </c>
      <c r="AI72" s="6" t="s">
        <v>7</v>
      </c>
      <c r="AJ72" s="36" t="str">
        <f>IF(AI72="NR","",VLOOKUP(AI72,liste!$A$20:$H$29,2))</f>
        <v>Angenommen</v>
      </c>
      <c r="AK72" s="36" t="str">
        <f>IF(AI72="NR","",VLOOKUP(AI72,liste!$A$20:$H$29,3))</f>
        <v>Accepté</v>
      </c>
      <c r="AL72" t="s">
        <v>823</v>
      </c>
      <c r="AM72" t="str">
        <f t="shared" si="25"/>
        <v/>
      </c>
      <c r="AN72" t="str">
        <f>IF(AM72="","",VLOOKUP(AM72,liste!$A$30:$H$32,2))</f>
        <v/>
      </c>
      <c r="AO72" t="str">
        <f>IF(AM72="","",VLOOKUP(AM72,liste!$A$30:$H$32,3))</f>
        <v/>
      </c>
    </row>
    <row r="73" spans="1:41" x14ac:dyDescent="0.25">
      <c r="A73" s="63" t="str">
        <f t="shared" si="13"/>
        <v>20050925</v>
      </c>
      <c r="B73" s="10">
        <v>38620</v>
      </c>
      <c r="C73" s="52">
        <f t="shared" si="14"/>
        <v>38620</v>
      </c>
      <c r="D73" s="47">
        <f t="shared" si="15"/>
        <v>38620</v>
      </c>
      <c r="E73" s="51">
        <f t="shared" si="16"/>
        <v>38620</v>
      </c>
      <c r="F73" s="6" t="s">
        <v>114</v>
      </c>
      <c r="G73" s="6" t="s">
        <v>693</v>
      </c>
      <c r="H73" s="6" t="s">
        <v>2</v>
      </c>
      <c r="I73" s="37" t="str">
        <f>IF(H73="NR","",VLOOKUP(H73,liste!$A$1:$H$15,2))</f>
        <v>Fakultatives Referendum (ab 1972)</v>
      </c>
      <c r="J73" s="37" t="str">
        <f>IF(H73="NR","",VLOOKUP(H73,liste!$A$1:$H$15,3))</f>
        <v>référendum facultatif</v>
      </c>
      <c r="K73" s="6" t="s">
        <v>4</v>
      </c>
      <c r="L73" s="6"/>
      <c r="M73" s="36"/>
      <c r="N73" s="36"/>
      <c r="O73" s="6"/>
      <c r="P73" s="36" t="str">
        <f>IF([1]csv!G69="ST",VLOOKUP([1]csv!N69,[1]liste!$A$1:$H$15,2),"")</f>
        <v/>
      </c>
      <c r="Q73" s="36" t="str">
        <f>IF([1]csv!G69="ST",VLOOKUP([1]csv!N69,[1]liste!$A$1:$H$15,3),"")</f>
        <v/>
      </c>
      <c r="R73">
        <v>692461</v>
      </c>
      <c r="S73" s="56">
        <f t="shared" si="17"/>
        <v>692461</v>
      </c>
      <c r="T73" s="34">
        <f t="shared" si="18"/>
        <v>44.135337585799057</v>
      </c>
      <c r="U73" s="16">
        <v>0.44135337585799056</v>
      </c>
      <c r="V73" s="19">
        <v>325141</v>
      </c>
      <c r="W73" s="19">
        <v>305620</v>
      </c>
      <c r="X73" s="19">
        <v>291792</v>
      </c>
      <c r="Y73" s="6">
        <v>175204</v>
      </c>
      <c r="Z73" s="56">
        <f t="shared" si="19"/>
        <v>175204</v>
      </c>
      <c r="AA73" s="6">
        <v>116588</v>
      </c>
      <c r="AB73" s="56">
        <f t="shared" si="20"/>
        <v>116588</v>
      </c>
      <c r="AC73" s="34">
        <f t="shared" si="21"/>
        <v>60</v>
      </c>
      <c r="AD73" s="16">
        <v>0.6</v>
      </c>
      <c r="AE73" s="34">
        <f t="shared" si="22"/>
        <v>40</v>
      </c>
      <c r="AF73" s="16">
        <v>0.4</v>
      </c>
      <c r="AG73" s="20">
        <f t="shared" si="23"/>
        <v>0.19999999999999996</v>
      </c>
      <c r="AH73" s="54">
        <f t="shared" si="24"/>
        <v>19.999999999999996</v>
      </c>
      <c r="AI73" s="6" t="s">
        <v>7</v>
      </c>
      <c r="AJ73" s="36" t="str">
        <f>IF(AI73="NR","",VLOOKUP(AI73,liste!$A$20:$H$29,2))</f>
        <v>Angenommen</v>
      </c>
      <c r="AK73" s="36" t="str">
        <f>IF(AI73="NR","",VLOOKUP(AI73,liste!$A$20:$H$29,3))</f>
        <v>Accepté</v>
      </c>
      <c r="AL73" t="s">
        <v>823</v>
      </c>
      <c r="AM73" t="str">
        <f t="shared" si="25"/>
        <v/>
      </c>
      <c r="AN73" t="str">
        <f>IF(AM73="","",VLOOKUP(AM73,liste!$A$30:$H$32,2))</f>
        <v/>
      </c>
      <c r="AO73" t="str">
        <f>IF(AM73="","",VLOOKUP(AM73,liste!$A$30:$H$32,3))</f>
        <v/>
      </c>
    </row>
    <row r="74" spans="1:41" x14ac:dyDescent="0.25">
      <c r="A74" s="63" t="str">
        <f t="shared" si="13"/>
        <v>20050925</v>
      </c>
      <c r="B74" s="10">
        <v>38620</v>
      </c>
      <c r="C74" s="52">
        <f t="shared" si="14"/>
        <v>38620</v>
      </c>
      <c r="D74" s="47">
        <f t="shared" si="15"/>
        <v>38620</v>
      </c>
      <c r="E74" s="51">
        <f t="shared" si="16"/>
        <v>38620</v>
      </c>
      <c r="F74" s="6" t="s">
        <v>113</v>
      </c>
      <c r="G74" s="6" t="s">
        <v>694</v>
      </c>
      <c r="H74" s="6" t="s">
        <v>2</v>
      </c>
      <c r="I74" s="37" t="str">
        <f>IF(H74="NR","",VLOOKUP(H74,liste!$A$1:$H$15,2))</f>
        <v>Fakultatives Referendum (ab 1972)</v>
      </c>
      <c r="J74" s="37" t="str">
        <f>IF(H74="NR","",VLOOKUP(H74,liste!$A$1:$H$15,3))</f>
        <v>référendum facultatif</v>
      </c>
      <c r="K74" s="6" t="s">
        <v>4</v>
      </c>
      <c r="L74" s="6"/>
      <c r="M74" s="36"/>
      <c r="N74" s="36"/>
      <c r="O74" s="6"/>
      <c r="P74" s="36" t="str">
        <f>IF([1]csv!G70="ST",VLOOKUP([1]csv!N70,[1]liste!$A$1:$H$15,2),"")</f>
        <v/>
      </c>
      <c r="Q74" s="36" t="str">
        <f>IF([1]csv!G70="ST",VLOOKUP([1]csv!N70,[1]liste!$A$1:$H$15,3),"")</f>
        <v/>
      </c>
      <c r="R74">
        <v>692461</v>
      </c>
      <c r="S74" s="56">
        <f t="shared" si="17"/>
        <v>692461</v>
      </c>
      <c r="T74" s="34">
        <f t="shared" si="18"/>
        <v>44.137792597705868</v>
      </c>
      <c r="U74" s="16">
        <v>0.44137792597705866</v>
      </c>
      <c r="V74" s="19">
        <v>325141</v>
      </c>
      <c r="W74" s="19">
        <v>305637</v>
      </c>
      <c r="X74" s="19">
        <v>291197</v>
      </c>
      <c r="Y74" s="6">
        <v>161009</v>
      </c>
      <c r="Z74" s="56">
        <f t="shared" si="19"/>
        <v>161009</v>
      </c>
      <c r="AA74" s="6">
        <v>130188</v>
      </c>
      <c r="AB74" s="56">
        <f t="shared" si="20"/>
        <v>130188</v>
      </c>
      <c r="AC74" s="34">
        <f t="shared" si="21"/>
        <v>55.300000000000004</v>
      </c>
      <c r="AD74" s="16">
        <v>0.55300000000000005</v>
      </c>
      <c r="AE74" s="34">
        <f t="shared" si="22"/>
        <v>44.7</v>
      </c>
      <c r="AF74" s="16">
        <v>0.44700000000000001</v>
      </c>
      <c r="AG74" s="20">
        <f t="shared" si="23"/>
        <v>0.10600000000000004</v>
      </c>
      <c r="AH74" s="54">
        <f t="shared" si="24"/>
        <v>10.600000000000003</v>
      </c>
      <c r="AI74" s="6" t="s">
        <v>7</v>
      </c>
      <c r="AJ74" s="36" t="str">
        <f>IF(AI74="NR","",VLOOKUP(AI74,liste!$A$20:$H$29,2))</f>
        <v>Angenommen</v>
      </c>
      <c r="AK74" s="36" t="str">
        <f>IF(AI74="NR","",VLOOKUP(AI74,liste!$A$20:$H$29,3))</f>
        <v>Accepté</v>
      </c>
      <c r="AL74" t="s">
        <v>823</v>
      </c>
      <c r="AM74" t="str">
        <f t="shared" si="25"/>
        <v/>
      </c>
      <c r="AN74" t="str">
        <f>IF(AM74="","",VLOOKUP(AM74,liste!$A$30:$H$32,2))</f>
        <v/>
      </c>
      <c r="AO74" t="str">
        <f>IF(AM74="","",VLOOKUP(AM74,liste!$A$30:$H$32,3))</f>
        <v/>
      </c>
    </row>
    <row r="75" spans="1:41" x14ac:dyDescent="0.25">
      <c r="A75" s="63" t="str">
        <f t="shared" si="13"/>
        <v>20050605</v>
      </c>
      <c r="B75" s="10">
        <v>38508</v>
      </c>
      <c r="C75" s="52">
        <f t="shared" si="14"/>
        <v>38508</v>
      </c>
      <c r="D75" s="47">
        <f t="shared" si="15"/>
        <v>38508</v>
      </c>
      <c r="E75" s="51">
        <f t="shared" si="16"/>
        <v>38508</v>
      </c>
      <c r="F75" s="6" t="s">
        <v>899</v>
      </c>
      <c r="G75" s="35" t="s">
        <v>921</v>
      </c>
      <c r="H75" s="6" t="s">
        <v>14</v>
      </c>
      <c r="I75" s="37" t="str">
        <f>IF(H75="NR","",VLOOKUP(H75,liste!$A$1:$H$15,2))</f>
        <v>Vorlage Grosser Rat</v>
      </c>
      <c r="J75" s="37" t="str">
        <f>IF(H75="NR","",VLOOKUP(H75,liste!$A$1:$H$15,3))</f>
        <v>Projet du Grand Conseil</v>
      </c>
      <c r="K75" s="6" t="s">
        <v>3</v>
      </c>
      <c r="L75" s="6"/>
      <c r="M75" s="36"/>
      <c r="N75" s="36"/>
      <c r="O75" s="6"/>
      <c r="P75" s="36" t="str">
        <f>IF([1]csv!G71="ST",VLOOKUP([1]csv!N71,[1]liste!$A$1:$H$15,2),"")</f>
        <v/>
      </c>
      <c r="Q75" s="36" t="str">
        <f>IF([1]csv!G71="ST",VLOOKUP([1]csv!N71,[1]liste!$A$1:$H$15,3),"")</f>
        <v/>
      </c>
      <c r="R75">
        <v>690777</v>
      </c>
      <c r="S75" s="56">
        <f t="shared" si="17"/>
        <v>690777</v>
      </c>
      <c r="T75" s="34">
        <f t="shared" si="18"/>
        <v>46.635744965451948</v>
      </c>
      <c r="U75" s="16">
        <v>0.46635744965451947</v>
      </c>
      <c r="V75" s="19">
        <v>359661</v>
      </c>
      <c r="W75" s="19">
        <v>322149</v>
      </c>
      <c r="X75" s="19">
        <v>314290</v>
      </c>
      <c r="Y75" s="6">
        <v>145567</v>
      </c>
      <c r="Z75" s="56">
        <f t="shared" si="19"/>
        <v>145567</v>
      </c>
      <c r="AA75" s="6">
        <v>142479</v>
      </c>
      <c r="AB75" s="56">
        <f t="shared" si="20"/>
        <v>142479</v>
      </c>
      <c r="AC75" s="34">
        <f t="shared" si="21"/>
        <v>50.5</v>
      </c>
      <c r="AD75" s="16">
        <v>0.505</v>
      </c>
      <c r="AE75" s="34">
        <f t="shared" si="22"/>
        <v>49.5</v>
      </c>
      <c r="AF75" s="16">
        <v>0.495</v>
      </c>
      <c r="AG75" s="20">
        <f t="shared" si="23"/>
        <v>1.0000000000000009E-2</v>
      </c>
      <c r="AH75" s="54">
        <f t="shared" si="24"/>
        <v>1.0000000000000009</v>
      </c>
      <c r="AI75" s="6" t="s">
        <v>7</v>
      </c>
      <c r="AJ75" s="36" t="str">
        <f>IF(AI75="NR","",VLOOKUP(AI75,liste!$A$20:$H$29,2))</f>
        <v>Angenommen</v>
      </c>
      <c r="AK75" s="36" t="str">
        <f>IF(AI75="NR","",VLOOKUP(AI75,liste!$A$20:$H$29,3))</f>
        <v>Accepté</v>
      </c>
      <c r="AL75" t="s">
        <v>822</v>
      </c>
      <c r="AM75" t="str">
        <f t="shared" si="25"/>
        <v/>
      </c>
      <c r="AN75" t="str">
        <f>IF(AM75="","",VLOOKUP(AM75,liste!$A$30:$H$32,2))</f>
        <v/>
      </c>
      <c r="AO75" t="str">
        <f>IF(AM75="","",VLOOKUP(AM75,liste!$A$30:$H$32,3))</f>
        <v/>
      </c>
    </row>
    <row r="76" spans="1:41" x14ac:dyDescent="0.25">
      <c r="A76" s="63" t="str">
        <f t="shared" si="13"/>
        <v>20050605</v>
      </c>
      <c r="B76" s="10">
        <v>38508</v>
      </c>
      <c r="C76" s="52">
        <f t="shared" si="14"/>
        <v>38508</v>
      </c>
      <c r="D76" s="47">
        <f t="shared" si="15"/>
        <v>38508</v>
      </c>
      <c r="E76" s="51">
        <f t="shared" si="16"/>
        <v>38508</v>
      </c>
      <c r="F76" s="6" t="s">
        <v>899</v>
      </c>
      <c r="G76" s="6" t="s">
        <v>921</v>
      </c>
      <c r="H76" s="6" t="s">
        <v>15</v>
      </c>
      <c r="I76" s="37" t="str">
        <f>IF(H76="NR","",VLOOKUP(H76,liste!$A$1:$H$15,2))</f>
        <v>Volksvorschlag</v>
      </c>
      <c r="J76" s="37" t="str">
        <f>IF(H76="NR","",VLOOKUP(H76,liste!$A$1:$H$15,3))</f>
        <v>Projet populaire</v>
      </c>
      <c r="K76" s="6" t="s">
        <v>3</v>
      </c>
      <c r="L76" s="6"/>
      <c r="M76" s="36"/>
      <c r="N76" s="36"/>
      <c r="O76" s="6"/>
      <c r="P76" s="36" t="str">
        <f>IF([1]csv!G72="ST",VLOOKUP([1]csv!N72,[1]liste!$A$1:$H$15,2),"")</f>
        <v/>
      </c>
      <c r="Q76" s="36" t="str">
        <f>IF([1]csv!G72="ST",VLOOKUP([1]csv!N72,[1]liste!$A$1:$H$15,3),"")</f>
        <v/>
      </c>
      <c r="R76">
        <v>690777</v>
      </c>
      <c r="S76" s="56">
        <f t="shared" si="17"/>
        <v>690777</v>
      </c>
      <c r="T76" s="34">
        <f t="shared" si="18"/>
        <v>46.635744965451948</v>
      </c>
      <c r="U76" s="16">
        <v>0.46635744965451947</v>
      </c>
      <c r="V76" s="19">
        <v>359661</v>
      </c>
      <c r="W76" s="19">
        <v>322149</v>
      </c>
      <c r="X76" s="19">
        <v>314290</v>
      </c>
      <c r="Y76" s="6">
        <v>192237</v>
      </c>
      <c r="Z76" s="56">
        <f t="shared" si="19"/>
        <v>192237</v>
      </c>
      <c r="AA76" s="6">
        <v>100322</v>
      </c>
      <c r="AB76" s="56">
        <f t="shared" si="20"/>
        <v>100322</v>
      </c>
      <c r="AC76" s="34">
        <f t="shared" si="21"/>
        <v>65.7</v>
      </c>
      <c r="AD76" s="16">
        <v>0.65700000000000003</v>
      </c>
      <c r="AE76" s="34">
        <f t="shared" si="22"/>
        <v>34.300000000000004</v>
      </c>
      <c r="AF76" s="16">
        <v>0.34300000000000003</v>
      </c>
      <c r="AG76" s="20">
        <f t="shared" si="23"/>
        <v>0.314</v>
      </c>
      <c r="AH76" s="54">
        <f t="shared" si="24"/>
        <v>31.4</v>
      </c>
      <c r="AI76" s="6" t="s">
        <v>7</v>
      </c>
      <c r="AJ76" s="36" t="str">
        <f>IF(AI76="NR","",VLOOKUP(AI76,liste!$A$20:$H$29,2))</f>
        <v>Angenommen</v>
      </c>
      <c r="AK76" s="36" t="str">
        <f>IF(AI76="NR","",VLOOKUP(AI76,liste!$A$20:$H$29,3))</f>
        <v>Accepté</v>
      </c>
      <c r="AL76" t="s">
        <v>822</v>
      </c>
      <c r="AM76" t="str">
        <f t="shared" si="25"/>
        <v/>
      </c>
      <c r="AN76" t="str">
        <f>IF(AM76="","",VLOOKUP(AM76,liste!$A$30:$H$32,2))</f>
        <v/>
      </c>
      <c r="AO76" t="str">
        <f>IF(AM76="","",VLOOKUP(AM76,liste!$A$30:$H$32,3))</f>
        <v/>
      </c>
    </row>
    <row r="77" spans="1:41" x14ac:dyDescent="0.25">
      <c r="A77" s="63" t="str">
        <f t="shared" si="13"/>
        <v>20050605</v>
      </c>
      <c r="B77" s="10">
        <v>38508</v>
      </c>
      <c r="C77" s="52">
        <f t="shared" si="14"/>
        <v>38508</v>
      </c>
      <c r="D77" s="47">
        <f t="shared" si="15"/>
        <v>38508</v>
      </c>
      <c r="E77" s="51">
        <f t="shared" si="16"/>
        <v>38508</v>
      </c>
      <c r="F77" s="6" t="s">
        <v>899</v>
      </c>
      <c r="G77" s="6" t="s">
        <v>921</v>
      </c>
      <c r="H77" s="6" t="s">
        <v>26</v>
      </c>
      <c r="I77" s="37" t="str">
        <f>IF(H77="NR","",VLOOKUP(H77,liste!$A$1:$H$15,2))</f>
        <v>Stichfrage</v>
      </c>
      <c r="J77" s="37" t="str">
        <f>IF(H77="NR","",VLOOKUP(H77,liste!$A$1:$H$15,3))</f>
        <v>Question subsidiaire</v>
      </c>
      <c r="K77" s="6" t="s">
        <v>3</v>
      </c>
      <c r="L77" s="6" t="str">
        <f>(H75)</f>
        <v>VGR</v>
      </c>
      <c r="M77" s="36" t="str">
        <f>IF([1]csv!G73="ST",VLOOKUP([1]csv!K73,[1]liste!$A$1:$H$15,2),"")</f>
        <v>Vorlage Grosser Rat</v>
      </c>
      <c r="N77" s="36" t="str">
        <f>IF([1]csv!G73="ST",VLOOKUP([1]csv!K73,[1]liste!$A$1:$H$15,3),"")</f>
        <v>Projet du Grand Conseil</v>
      </c>
      <c r="O77" s="6" t="str">
        <f>(H76)</f>
        <v>VV</v>
      </c>
      <c r="P77" s="36" t="str">
        <f>IF([1]csv!G73="ST",VLOOKUP([1]csv!N73,[1]liste!$A$1:$H$15,2),"")</f>
        <v>Volksvorschlag</v>
      </c>
      <c r="Q77" s="36" t="str">
        <f>IF([1]csv!G73="ST",VLOOKUP([1]csv!N73,[1]liste!$A$1:$H$15,3),"")</f>
        <v>Projet populaire</v>
      </c>
      <c r="R77">
        <v>690777</v>
      </c>
      <c r="S77" s="56">
        <f t="shared" si="17"/>
        <v>690777</v>
      </c>
      <c r="T77" s="34">
        <f t="shared" si="18"/>
        <v>46.635744965451948</v>
      </c>
      <c r="U77" s="16">
        <v>0.46635744965451947</v>
      </c>
      <c r="V77" s="19">
        <v>359661</v>
      </c>
      <c r="W77" s="19">
        <v>322149</v>
      </c>
      <c r="X77" s="19">
        <v>314290</v>
      </c>
      <c r="Y77" s="6">
        <v>104526</v>
      </c>
      <c r="Z77" s="56">
        <f t="shared" si="19"/>
        <v>104526</v>
      </c>
      <c r="AA77" s="6">
        <v>183814</v>
      </c>
      <c r="AB77" s="56">
        <f t="shared" si="20"/>
        <v>183814</v>
      </c>
      <c r="AC77" s="34">
        <f t="shared" si="21"/>
        <v>36.299999999999997</v>
      </c>
      <c r="AD77" s="16">
        <v>0.36299999999999999</v>
      </c>
      <c r="AE77" s="34">
        <f t="shared" si="22"/>
        <v>63.7</v>
      </c>
      <c r="AF77" s="16">
        <v>0.63700000000000001</v>
      </c>
      <c r="AG77" s="20">
        <f t="shared" si="23"/>
        <v>-0.27400000000000002</v>
      </c>
      <c r="AH77" s="54">
        <f t="shared" si="24"/>
        <v>27.400000000000002</v>
      </c>
      <c r="AI77" s="6" t="s">
        <v>120</v>
      </c>
      <c r="AJ77" s="36" t="str">
        <f>IF(AI77="NR","",VLOOKUP(AI77,liste!$A$20:$H$29,2))</f>
        <v>Angenommen</v>
      </c>
      <c r="AK77" s="36" t="str">
        <f>IF(AI77="NR","",VLOOKUP(AI77,liste!$A$20:$H$29,3))</f>
        <v>Accepté</v>
      </c>
      <c r="AL77" t="s">
        <v>822</v>
      </c>
      <c r="AM77" t="str">
        <f t="shared" si="25"/>
        <v>M</v>
      </c>
      <c r="AN77" t="str">
        <f>IF(AM77="","",VLOOKUP(AM77,liste!$A$30:$H$32,2))</f>
        <v>massgebend</v>
      </c>
      <c r="AO77" t="str">
        <f>IF(AM77="","",VLOOKUP(AM77,liste!$A$30:$H$32,3))</f>
        <v>déterminante</v>
      </c>
    </row>
    <row r="78" spans="1:41" x14ac:dyDescent="0.25">
      <c r="A78" s="63" t="str">
        <f t="shared" si="13"/>
        <v>20050227</v>
      </c>
      <c r="B78" s="10">
        <v>38410</v>
      </c>
      <c r="C78" s="52">
        <f t="shared" si="14"/>
        <v>38410</v>
      </c>
      <c r="D78" s="47">
        <f t="shared" si="15"/>
        <v>38410</v>
      </c>
      <c r="E78" s="51">
        <f t="shared" si="16"/>
        <v>38410</v>
      </c>
      <c r="F78" s="6" t="s">
        <v>32</v>
      </c>
      <c r="G78" s="6" t="s">
        <v>688</v>
      </c>
      <c r="H78" s="6" t="s">
        <v>10</v>
      </c>
      <c r="I78" s="37" t="str">
        <f>IF(H78="NR","",VLOOKUP(H78,liste!$A$1:$H$15,2))</f>
        <v>Volksinitiative</v>
      </c>
      <c r="J78" s="37" t="str">
        <f>IF(H78="NR","",VLOOKUP(H78,liste!$A$1:$H$15,3))</f>
        <v>Initiative populaire</v>
      </c>
      <c r="K78" s="6" t="s">
        <v>4</v>
      </c>
      <c r="L78" s="6"/>
      <c r="M78" s="36"/>
      <c r="N78" s="36"/>
      <c r="O78" s="6"/>
      <c r="P78" s="36" t="str">
        <f>IF([1]csv!G74="ST",VLOOKUP([1]csv!N74,[1]liste!$A$1:$H$15,2),"")</f>
        <v/>
      </c>
      <c r="Q78" s="36" t="str">
        <f>IF([1]csv!G74="ST",VLOOKUP([1]csv!N74,[1]liste!$A$1:$H$15,3),"")</f>
        <v/>
      </c>
      <c r="R78">
        <v>689356</v>
      </c>
      <c r="S78" s="56">
        <f t="shared" si="17"/>
        <v>689356</v>
      </c>
      <c r="T78" s="34">
        <f t="shared" si="18"/>
        <v>34.855720411514511</v>
      </c>
      <c r="U78" s="16">
        <v>0.34855720411514513</v>
      </c>
      <c r="V78" s="19">
        <v>241100</v>
      </c>
      <c r="W78" s="19">
        <v>240280</v>
      </c>
      <c r="X78" s="19">
        <v>239149</v>
      </c>
      <c r="Y78" s="6">
        <v>96006</v>
      </c>
      <c r="Z78" s="56">
        <f t="shared" si="19"/>
        <v>96006</v>
      </c>
      <c r="AA78" s="6">
        <v>143143</v>
      </c>
      <c r="AB78" s="56">
        <f t="shared" si="20"/>
        <v>143143</v>
      </c>
      <c r="AC78" s="34">
        <f t="shared" si="21"/>
        <v>40.1</v>
      </c>
      <c r="AD78" s="16">
        <v>0.40100000000000002</v>
      </c>
      <c r="AE78" s="34">
        <f t="shared" si="22"/>
        <v>59.9</v>
      </c>
      <c r="AF78" s="16">
        <v>0.59899999999999998</v>
      </c>
      <c r="AG78" s="20">
        <f t="shared" si="23"/>
        <v>-0.19799999999999995</v>
      </c>
      <c r="AH78" s="54">
        <f t="shared" si="24"/>
        <v>19.799999999999997</v>
      </c>
      <c r="AI78" s="6" t="s">
        <v>8</v>
      </c>
      <c r="AJ78" s="36" t="str">
        <f>IF(AI78="NR","",VLOOKUP(AI78,liste!$A$20:$H$29,2))</f>
        <v>Verworfen</v>
      </c>
      <c r="AK78" s="36" t="str">
        <f>IF(AI78="NR","",VLOOKUP(AI78,liste!$A$20:$H$29,3))</f>
        <v>Rejeté</v>
      </c>
      <c r="AL78" t="s">
        <v>820</v>
      </c>
      <c r="AM78" t="str">
        <f t="shared" si="25"/>
        <v/>
      </c>
      <c r="AN78" t="str">
        <f>IF(AM78="","",VLOOKUP(AM78,liste!$A$30:$H$32,2))</f>
        <v/>
      </c>
      <c r="AO78" t="str">
        <f>IF(AM78="","",VLOOKUP(AM78,liste!$A$30:$H$32,3))</f>
        <v/>
      </c>
    </row>
    <row r="79" spans="1:41" x14ac:dyDescent="0.25">
      <c r="A79" s="63" t="str">
        <f t="shared" si="13"/>
        <v>20041128</v>
      </c>
      <c r="B79" s="10">
        <v>38319</v>
      </c>
      <c r="C79" s="52">
        <f t="shared" si="14"/>
        <v>38319</v>
      </c>
      <c r="D79" s="47">
        <f t="shared" si="15"/>
        <v>38319</v>
      </c>
      <c r="E79" s="51">
        <f t="shared" si="16"/>
        <v>38319</v>
      </c>
      <c r="F79" s="6" t="s">
        <v>900</v>
      </c>
      <c r="G79" s="6" t="s">
        <v>922</v>
      </c>
      <c r="H79" s="6" t="s">
        <v>14</v>
      </c>
      <c r="I79" s="37" t="str">
        <f>IF(H79="NR","",VLOOKUP(H79,liste!$A$1:$H$15,2))</f>
        <v>Vorlage Grosser Rat</v>
      </c>
      <c r="J79" s="37" t="str">
        <f>IF(H79="NR","",VLOOKUP(H79,liste!$A$1:$H$15,3))</f>
        <v>Projet du Grand Conseil</v>
      </c>
      <c r="K79" s="6" t="s">
        <v>3</v>
      </c>
      <c r="L79" s="6"/>
      <c r="M79" s="36"/>
      <c r="N79" s="36"/>
      <c r="O79" s="6"/>
      <c r="P79" s="36" t="str">
        <f>IF([1]csv!G75="ST",VLOOKUP([1]csv!N75,[1]liste!$A$1:$H$15,2),"")</f>
        <v/>
      </c>
      <c r="Q79" s="36" t="str">
        <f>IF([1]csv!G75="ST",VLOOKUP([1]csv!N75,[1]liste!$A$1:$H$15,3),"")</f>
        <v/>
      </c>
      <c r="R79">
        <v>689137</v>
      </c>
      <c r="S79" s="56">
        <f t="shared" si="17"/>
        <v>689137</v>
      </c>
      <c r="T79" s="34">
        <f t="shared" si="18"/>
        <v>33.339814869902504</v>
      </c>
      <c r="U79" s="16">
        <v>0.33339814869902501</v>
      </c>
      <c r="V79" s="19">
        <v>252723</v>
      </c>
      <c r="W79" s="19">
        <v>229757</v>
      </c>
      <c r="X79" s="19">
        <v>225696</v>
      </c>
      <c r="Y79" s="6">
        <v>109812</v>
      </c>
      <c r="Z79" s="56">
        <f t="shared" si="19"/>
        <v>109812</v>
      </c>
      <c r="AA79" s="6">
        <v>102796</v>
      </c>
      <c r="AB79" s="56">
        <f t="shared" si="20"/>
        <v>102796</v>
      </c>
      <c r="AC79" s="34">
        <f t="shared" si="21"/>
        <v>51.6</v>
      </c>
      <c r="AD79" s="16">
        <v>0.51600000000000001</v>
      </c>
      <c r="AE79" s="34">
        <f t="shared" si="22"/>
        <v>48.4</v>
      </c>
      <c r="AF79" s="16">
        <v>0.48399999999999999</v>
      </c>
      <c r="AG79" s="20">
        <f t="shared" si="23"/>
        <v>3.2000000000000028E-2</v>
      </c>
      <c r="AH79" s="54">
        <f t="shared" si="24"/>
        <v>3.2000000000000028</v>
      </c>
      <c r="AI79" s="6" t="s">
        <v>7</v>
      </c>
      <c r="AJ79" s="36" t="str">
        <f>IF(AI79="NR","",VLOOKUP(AI79,liste!$A$20:$H$29,2))</f>
        <v>Angenommen</v>
      </c>
      <c r="AK79" s="36" t="str">
        <f>IF(AI79="NR","",VLOOKUP(AI79,liste!$A$20:$H$29,3))</f>
        <v>Accepté</v>
      </c>
      <c r="AL79" t="s">
        <v>818</v>
      </c>
      <c r="AM79" t="str">
        <f t="shared" si="25"/>
        <v/>
      </c>
      <c r="AN79" t="str">
        <f>IF(AM79="","",VLOOKUP(AM79,liste!$A$30:$H$32,2))</f>
        <v/>
      </c>
      <c r="AO79" t="str">
        <f>IF(AM79="","",VLOOKUP(AM79,liste!$A$30:$H$32,3))</f>
        <v/>
      </c>
    </row>
    <row r="80" spans="1:41" x14ac:dyDescent="0.25">
      <c r="A80" s="63" t="str">
        <f t="shared" si="13"/>
        <v>20041128</v>
      </c>
      <c r="B80" s="10">
        <v>38319</v>
      </c>
      <c r="C80" s="52">
        <f t="shared" si="14"/>
        <v>38319</v>
      </c>
      <c r="D80" s="47">
        <f t="shared" si="15"/>
        <v>38319</v>
      </c>
      <c r="E80" s="51">
        <f t="shared" si="16"/>
        <v>38319</v>
      </c>
      <c r="F80" s="6" t="s">
        <v>900</v>
      </c>
      <c r="G80" s="6" t="s">
        <v>922</v>
      </c>
      <c r="H80" s="6" t="s">
        <v>15</v>
      </c>
      <c r="I80" s="37" t="str">
        <f>IF(H80="NR","",VLOOKUP(H80,liste!$A$1:$H$15,2))</f>
        <v>Volksvorschlag</v>
      </c>
      <c r="J80" s="37" t="str">
        <f>IF(H80="NR","",VLOOKUP(H80,liste!$A$1:$H$15,3))</f>
        <v>Projet populaire</v>
      </c>
      <c r="K80" s="6" t="s">
        <v>3</v>
      </c>
      <c r="L80" s="6"/>
      <c r="M80" s="36"/>
      <c r="N80" s="36"/>
      <c r="O80" s="6"/>
      <c r="P80" s="36" t="str">
        <f>IF([1]csv!G76="ST",VLOOKUP([1]csv!N76,[1]liste!$A$1:$H$15,2),"")</f>
        <v/>
      </c>
      <c r="Q80" s="36" t="str">
        <f>IF([1]csv!G76="ST",VLOOKUP([1]csv!N76,[1]liste!$A$1:$H$15,3),"")</f>
        <v/>
      </c>
      <c r="R80">
        <v>689137</v>
      </c>
      <c r="S80" s="56">
        <f t="shared" si="17"/>
        <v>689137</v>
      </c>
      <c r="T80" s="34">
        <f t="shared" si="18"/>
        <v>33.339814869902504</v>
      </c>
      <c r="U80" s="16">
        <v>0.33339814869902501</v>
      </c>
      <c r="V80" s="19">
        <v>252723</v>
      </c>
      <c r="W80" s="19">
        <v>229757</v>
      </c>
      <c r="X80" s="19">
        <v>225696</v>
      </c>
      <c r="Y80" s="6">
        <v>104143</v>
      </c>
      <c r="Z80" s="56">
        <f t="shared" si="19"/>
        <v>104143</v>
      </c>
      <c r="AA80" s="6">
        <v>106832</v>
      </c>
      <c r="AB80" s="56">
        <f t="shared" si="20"/>
        <v>106832</v>
      </c>
      <c r="AC80" s="34">
        <f t="shared" si="21"/>
        <v>49.4</v>
      </c>
      <c r="AD80" s="16">
        <v>0.49399999999999999</v>
      </c>
      <c r="AE80" s="34">
        <f t="shared" si="22"/>
        <v>50.6</v>
      </c>
      <c r="AF80" s="16">
        <v>0.50600000000000001</v>
      </c>
      <c r="AG80" s="20">
        <f t="shared" si="23"/>
        <v>-1.2000000000000011E-2</v>
      </c>
      <c r="AH80" s="54">
        <f t="shared" si="24"/>
        <v>1.2000000000000011</v>
      </c>
      <c r="AI80" s="6" t="s">
        <v>8</v>
      </c>
      <c r="AJ80" s="36" t="str">
        <f>IF(AI80="NR","",VLOOKUP(AI80,liste!$A$20:$H$29,2))</f>
        <v>Verworfen</v>
      </c>
      <c r="AK80" s="36" t="str">
        <f>IF(AI80="NR","",VLOOKUP(AI80,liste!$A$20:$H$29,3))</f>
        <v>Rejeté</v>
      </c>
      <c r="AL80" t="s">
        <v>818</v>
      </c>
      <c r="AM80" t="str">
        <f t="shared" si="25"/>
        <v/>
      </c>
      <c r="AN80" t="str">
        <f>IF(AM80="","",VLOOKUP(AM80,liste!$A$30:$H$32,2))</f>
        <v/>
      </c>
      <c r="AO80" t="str">
        <f>IF(AM80="","",VLOOKUP(AM80,liste!$A$30:$H$32,3))</f>
        <v/>
      </c>
    </row>
    <row r="81" spans="1:41" x14ac:dyDescent="0.25">
      <c r="A81" s="63" t="str">
        <f t="shared" si="13"/>
        <v>20041128</v>
      </c>
      <c r="B81" s="10">
        <v>38319</v>
      </c>
      <c r="C81" s="52">
        <f t="shared" si="14"/>
        <v>38319</v>
      </c>
      <c r="D81" s="47">
        <f t="shared" si="15"/>
        <v>38319</v>
      </c>
      <c r="E81" s="51">
        <f t="shared" si="16"/>
        <v>38319</v>
      </c>
      <c r="F81" s="6" t="s">
        <v>900</v>
      </c>
      <c r="G81" s="6" t="s">
        <v>922</v>
      </c>
      <c r="H81" s="6" t="s">
        <v>26</v>
      </c>
      <c r="I81" s="37" t="str">
        <f>IF(H81="NR","",VLOOKUP(H81,liste!$A$1:$H$15,2))</f>
        <v>Stichfrage</v>
      </c>
      <c r="J81" s="37" t="str">
        <f>IF(H81="NR","",VLOOKUP(H81,liste!$A$1:$H$15,3))</f>
        <v>Question subsidiaire</v>
      </c>
      <c r="K81" s="6" t="s">
        <v>3</v>
      </c>
      <c r="L81" s="6" t="str">
        <f>(H79)</f>
        <v>VGR</v>
      </c>
      <c r="M81" s="36" t="str">
        <f>IF([1]csv!G77="ST",VLOOKUP([1]csv!K77,[1]liste!$A$1:$H$15,2),"")</f>
        <v>Vorlage Grosser Rat</v>
      </c>
      <c r="N81" s="36" t="str">
        <f>IF([1]csv!G77="ST",VLOOKUP([1]csv!K77,[1]liste!$A$1:$H$15,3),"")</f>
        <v>Projet du Grand Conseil</v>
      </c>
      <c r="O81" s="6" t="str">
        <f>(H80)</f>
        <v>VV</v>
      </c>
      <c r="P81" s="36" t="str">
        <f>IF([1]csv!G77="ST",VLOOKUP([1]csv!N77,[1]liste!$A$1:$H$15,2),"")</f>
        <v>Volksvorschlag</v>
      </c>
      <c r="Q81" s="36" t="str">
        <f>IF([1]csv!G77="ST",VLOOKUP([1]csv!N77,[1]liste!$A$1:$H$15,3),"")</f>
        <v>Projet populaire</v>
      </c>
      <c r="R81">
        <v>689137</v>
      </c>
      <c r="S81" s="56">
        <f t="shared" si="17"/>
        <v>689137</v>
      </c>
      <c r="T81" s="34">
        <f t="shared" si="18"/>
        <v>33.339814869902504</v>
      </c>
      <c r="U81" s="16">
        <v>0.33339814869902501</v>
      </c>
      <c r="V81" s="19">
        <v>252723</v>
      </c>
      <c r="W81" s="19">
        <v>229757</v>
      </c>
      <c r="X81" s="19">
        <v>225696</v>
      </c>
      <c r="Y81" s="6">
        <v>101586</v>
      </c>
      <c r="Z81" s="56">
        <f t="shared" si="19"/>
        <v>101586</v>
      </c>
      <c r="AA81" s="6">
        <v>106063</v>
      </c>
      <c r="AB81" s="56">
        <f t="shared" si="20"/>
        <v>106063</v>
      </c>
      <c r="AC81" s="34">
        <f t="shared" si="21"/>
        <v>48.9</v>
      </c>
      <c r="AD81" s="16">
        <v>0.48899999999999999</v>
      </c>
      <c r="AE81" s="34">
        <f t="shared" si="22"/>
        <v>51.1</v>
      </c>
      <c r="AF81" s="16">
        <v>0.51100000000000001</v>
      </c>
      <c r="AG81" s="20">
        <f t="shared" si="23"/>
        <v>-2.200000000000002E-2</v>
      </c>
      <c r="AH81" s="54">
        <f t="shared" si="24"/>
        <v>2.200000000000002</v>
      </c>
      <c r="AI81" s="6" t="s">
        <v>878</v>
      </c>
      <c r="AJ81" s="36" t="str">
        <f>IF(AI81="NR","",VLOOKUP(AI81,liste!$A$20:$H$29,2))</f>
        <v/>
      </c>
      <c r="AK81" s="36" t="str">
        <f>IF(AI81="NR","",VLOOKUP(AI81,liste!$A$20:$H$29,3))</f>
        <v/>
      </c>
      <c r="AL81" t="s">
        <v>818</v>
      </c>
      <c r="AM81" t="str">
        <f t="shared" si="25"/>
        <v>N</v>
      </c>
      <c r="AN81" t="str">
        <f>IF(AM81="","",VLOOKUP(AM81,liste!$A$30:$H$32,2))</f>
        <v>nicht massgebend</v>
      </c>
      <c r="AO81" t="str">
        <f>IF(AM81="","",VLOOKUP(AM81,liste!$A$30:$H$32,3))</f>
        <v>sans incidence</v>
      </c>
    </row>
    <row r="82" spans="1:41" x14ac:dyDescent="0.25">
      <c r="A82" s="63" t="str">
        <f t="shared" si="13"/>
        <v>20040516</v>
      </c>
      <c r="B82" s="10">
        <v>38123</v>
      </c>
      <c r="C82" s="52">
        <f t="shared" si="14"/>
        <v>38123</v>
      </c>
      <c r="D82" s="47">
        <f t="shared" si="15"/>
        <v>38123</v>
      </c>
      <c r="E82" s="51">
        <f t="shared" si="16"/>
        <v>38123</v>
      </c>
      <c r="F82" s="6" t="s">
        <v>238</v>
      </c>
      <c r="G82" s="6" t="s">
        <v>684</v>
      </c>
      <c r="H82" s="6" t="s">
        <v>46</v>
      </c>
      <c r="I82" s="37" t="str">
        <f>IF(H82="NR","",VLOOKUP(H82,liste!$A$1:$H$15,2))</f>
        <v>Fakultatives Referendum (ab 1972)</v>
      </c>
      <c r="J82" s="37" t="str">
        <f>IF(H82="NR","",VLOOKUP(H82,liste!$A$1:$H$15,3))</f>
        <v>référendum facultatif</v>
      </c>
      <c r="K82" s="6" t="s">
        <v>4</v>
      </c>
      <c r="L82" s="6"/>
      <c r="M82" s="36"/>
      <c r="N82" s="36"/>
      <c r="O82" s="6"/>
      <c r="P82" s="36" t="str">
        <f>IF([1]csv!G78="ST",VLOOKUP([1]csv!N78,[1]liste!$A$1:$H$15,2),"")</f>
        <v/>
      </c>
      <c r="Q82" s="36" t="str">
        <f>IF([1]csv!G78="ST",VLOOKUP([1]csv!N78,[1]liste!$A$1:$H$15,3),"")</f>
        <v/>
      </c>
      <c r="R82">
        <v>686750</v>
      </c>
      <c r="S82" s="56">
        <f t="shared" si="17"/>
        <v>686750</v>
      </c>
      <c r="T82" s="34">
        <f t="shared" si="18"/>
        <v>46.691226792864946</v>
      </c>
      <c r="U82" s="16">
        <v>0.46691226792864943</v>
      </c>
      <c r="V82" s="19">
        <v>340512</v>
      </c>
      <c r="W82" s="19">
        <v>320652</v>
      </c>
      <c r="X82" s="19">
        <v>311372</v>
      </c>
      <c r="Y82" s="6">
        <v>154610</v>
      </c>
      <c r="Z82" s="56">
        <f t="shared" si="19"/>
        <v>154610</v>
      </c>
      <c r="AA82" s="6">
        <v>156762</v>
      </c>
      <c r="AB82" s="56">
        <f t="shared" si="20"/>
        <v>156762</v>
      </c>
      <c r="AC82" s="34">
        <f t="shared" si="21"/>
        <v>49.7</v>
      </c>
      <c r="AD82" s="16">
        <v>0.497</v>
      </c>
      <c r="AE82" s="34">
        <f t="shared" si="22"/>
        <v>50.3</v>
      </c>
      <c r="AF82" s="16">
        <v>0.503</v>
      </c>
      <c r="AG82" s="20">
        <f t="shared" si="23"/>
        <v>-6.0000000000000053E-3</v>
      </c>
      <c r="AH82" s="54">
        <f t="shared" si="24"/>
        <v>0.60000000000000053</v>
      </c>
      <c r="AI82" s="6" t="s">
        <v>8</v>
      </c>
      <c r="AJ82" s="36" t="str">
        <f>IF(AI82="NR","",VLOOKUP(AI82,liste!$A$20:$H$29,2))</f>
        <v>Verworfen</v>
      </c>
      <c r="AK82" s="36" t="str">
        <f>IF(AI82="NR","",VLOOKUP(AI82,liste!$A$20:$H$29,3))</f>
        <v>Rejeté</v>
      </c>
      <c r="AL82" t="s">
        <v>817</v>
      </c>
      <c r="AM82" t="str">
        <f t="shared" si="25"/>
        <v/>
      </c>
      <c r="AN82" t="str">
        <f>IF(AM82="","",VLOOKUP(AM82,liste!$A$30:$H$32,2))</f>
        <v/>
      </c>
      <c r="AO82" t="str">
        <f>IF(AM82="","",VLOOKUP(AM82,liste!$A$30:$H$32,3))</f>
        <v/>
      </c>
    </row>
    <row r="83" spans="1:41" x14ac:dyDescent="0.25">
      <c r="A83" s="63" t="str">
        <f t="shared" si="13"/>
        <v>20021124</v>
      </c>
      <c r="B83" s="10">
        <v>37584</v>
      </c>
      <c r="C83" s="52">
        <f t="shared" si="14"/>
        <v>37584</v>
      </c>
      <c r="D83" s="47">
        <f t="shared" si="15"/>
        <v>37584</v>
      </c>
      <c r="E83" s="51">
        <f t="shared" si="16"/>
        <v>37584</v>
      </c>
      <c r="F83" s="6" t="s">
        <v>237</v>
      </c>
      <c r="G83" s="6" t="s">
        <v>683</v>
      </c>
      <c r="H83" s="6" t="s">
        <v>46</v>
      </c>
      <c r="I83" s="37" t="str">
        <f>IF(H83="NR","",VLOOKUP(H83,liste!$A$1:$H$15,2))</f>
        <v>Fakultatives Referendum (ab 1972)</v>
      </c>
      <c r="J83" s="37" t="str">
        <f>IF(H83="NR","",VLOOKUP(H83,liste!$A$1:$H$15,3))</f>
        <v>référendum facultatif</v>
      </c>
      <c r="K83" s="6" t="s">
        <v>4</v>
      </c>
      <c r="L83" s="6"/>
      <c r="M83" s="36"/>
      <c r="N83" s="36"/>
      <c r="O83" s="6"/>
      <c r="P83" s="36" t="str">
        <f>IF([1]csv!G79="ST",VLOOKUP([1]csv!N79,[1]liste!$A$1:$H$15,2),"")</f>
        <v/>
      </c>
      <c r="Q83" s="36" t="str">
        <f>IF([1]csv!G79="ST",VLOOKUP([1]csv!N79,[1]liste!$A$1:$H$15,3),"")</f>
        <v/>
      </c>
      <c r="R83">
        <v>682000</v>
      </c>
      <c r="S83" s="56">
        <f t="shared" si="17"/>
        <v>682000</v>
      </c>
      <c r="T83" s="34">
        <f t="shared" si="18"/>
        <v>44.765395894428153</v>
      </c>
      <c r="U83" s="16">
        <v>0.4476539589442815</v>
      </c>
      <c r="V83" s="19">
        <v>319059</v>
      </c>
      <c r="W83" s="19">
        <v>305300</v>
      </c>
      <c r="X83" s="19">
        <v>299534</v>
      </c>
      <c r="Y83" s="6">
        <v>138788</v>
      </c>
      <c r="Z83" s="56">
        <f t="shared" si="19"/>
        <v>138788</v>
      </c>
      <c r="AA83" s="6">
        <v>160746</v>
      </c>
      <c r="AB83" s="56">
        <f t="shared" si="20"/>
        <v>160746</v>
      </c>
      <c r="AC83" s="34">
        <f t="shared" si="21"/>
        <v>46.300000000000004</v>
      </c>
      <c r="AD83" s="16">
        <v>0.46300000000000002</v>
      </c>
      <c r="AE83" s="34">
        <f t="shared" si="22"/>
        <v>53.7</v>
      </c>
      <c r="AF83" s="16">
        <v>0.53700000000000003</v>
      </c>
      <c r="AG83" s="20">
        <f t="shared" si="23"/>
        <v>-7.400000000000001E-2</v>
      </c>
      <c r="AH83" s="54">
        <f t="shared" si="24"/>
        <v>7.4000000000000012</v>
      </c>
      <c r="AI83" s="6" t="s">
        <v>8</v>
      </c>
      <c r="AJ83" s="36" t="str">
        <f>IF(AI83="NR","",VLOOKUP(AI83,liste!$A$20:$H$29,2))</f>
        <v>Verworfen</v>
      </c>
      <c r="AK83" s="36" t="str">
        <f>IF(AI83="NR","",VLOOKUP(AI83,liste!$A$20:$H$29,3))</f>
        <v>Rejeté</v>
      </c>
      <c r="AL83" t="s">
        <v>815</v>
      </c>
      <c r="AM83" t="str">
        <f t="shared" si="25"/>
        <v/>
      </c>
      <c r="AN83" t="str">
        <f>IF(AM83="","",VLOOKUP(AM83,liste!$A$30:$H$32,2))</f>
        <v/>
      </c>
      <c r="AO83" t="str">
        <f>IF(AM83="","",VLOOKUP(AM83,liste!$A$30:$H$32,3))</f>
        <v/>
      </c>
    </row>
    <row r="84" spans="1:41" x14ac:dyDescent="0.25">
      <c r="A84" s="63" t="str">
        <f t="shared" si="13"/>
        <v>20020922</v>
      </c>
      <c r="B84" s="10">
        <v>37521</v>
      </c>
      <c r="C84" s="52">
        <f t="shared" si="14"/>
        <v>37521</v>
      </c>
      <c r="D84" s="47">
        <f t="shared" si="15"/>
        <v>37521</v>
      </c>
      <c r="E84" s="51">
        <f t="shared" si="16"/>
        <v>37521</v>
      </c>
      <c r="F84" s="6" t="s">
        <v>233</v>
      </c>
      <c r="G84" s="6" t="s">
        <v>678</v>
      </c>
      <c r="H84" s="6" t="s">
        <v>1</v>
      </c>
      <c r="I84" s="37" t="str">
        <f>IF(H84="NR","",VLOOKUP(H84,liste!$A$1:$H$15,2))</f>
        <v>Obligatorisches Referendum</v>
      </c>
      <c r="J84" s="37" t="str">
        <f>IF(H84="NR","",VLOOKUP(H84,liste!$A$1:$H$15,3))</f>
        <v>référendum facultatif</v>
      </c>
      <c r="K84" s="6" t="s">
        <v>4</v>
      </c>
      <c r="L84" s="6"/>
      <c r="M84" s="36"/>
      <c r="N84" s="36"/>
      <c r="O84" s="6"/>
      <c r="P84" s="36" t="str">
        <f>IF([1]csv!G80="ST",VLOOKUP([1]csv!N80,[1]liste!$A$1:$H$15,2),"")</f>
        <v/>
      </c>
      <c r="Q84" s="36" t="str">
        <f>IF([1]csv!G80="ST",VLOOKUP([1]csv!N80,[1]liste!$A$1:$H$15,3),"")</f>
        <v/>
      </c>
      <c r="R84">
        <v>681442</v>
      </c>
      <c r="S84" s="56">
        <f t="shared" si="17"/>
        <v>681442</v>
      </c>
      <c r="T84" s="34">
        <f t="shared" si="18"/>
        <v>41.290087784433602</v>
      </c>
      <c r="U84" s="16">
        <v>0.41290087784433599</v>
      </c>
      <c r="V84" s="19">
        <v>289232</v>
      </c>
      <c r="W84" s="19">
        <v>281368</v>
      </c>
      <c r="X84" s="19">
        <v>265381</v>
      </c>
      <c r="Y84" s="6">
        <v>221661</v>
      </c>
      <c r="Z84" s="56">
        <f t="shared" si="19"/>
        <v>221661</v>
      </c>
      <c r="AA84" s="6">
        <v>43720</v>
      </c>
      <c r="AB84" s="56">
        <f t="shared" si="20"/>
        <v>43720</v>
      </c>
      <c r="AC84" s="34">
        <f t="shared" si="21"/>
        <v>83.525572667221851</v>
      </c>
      <c r="AD84" s="16">
        <f>Y84/(Y84+AA84)</f>
        <v>0.83525572667221848</v>
      </c>
      <c r="AE84" s="34">
        <f t="shared" si="22"/>
        <v>16.474427332778159</v>
      </c>
      <c r="AF84" s="16">
        <f>AA84/(Y84+AA84)</f>
        <v>0.16474427332778158</v>
      </c>
      <c r="AG84" s="20">
        <f t="shared" si="23"/>
        <v>0.67051145334443696</v>
      </c>
      <c r="AH84" s="54">
        <f t="shared" si="24"/>
        <v>67.051145334443703</v>
      </c>
      <c r="AI84" s="6" t="s">
        <v>7</v>
      </c>
      <c r="AJ84" s="36" t="str">
        <f>IF(AI84="NR","",VLOOKUP(AI84,liste!$A$20:$H$29,2))</f>
        <v>Angenommen</v>
      </c>
      <c r="AK84" s="36" t="str">
        <f>IF(AI84="NR","",VLOOKUP(AI84,liste!$A$20:$H$29,3))</f>
        <v>Accepté</v>
      </c>
      <c r="AL84" s="6" t="s">
        <v>812</v>
      </c>
      <c r="AM84" t="str">
        <f t="shared" si="25"/>
        <v/>
      </c>
      <c r="AN84" t="str">
        <f>IF(AM84="","",VLOOKUP(AM84,liste!$A$30:$H$32,2))</f>
        <v/>
      </c>
      <c r="AO84" t="str">
        <f>IF(AM84="","",VLOOKUP(AM84,liste!$A$30:$H$32,3))</f>
        <v/>
      </c>
    </row>
    <row r="85" spans="1:41" x14ac:dyDescent="0.25">
      <c r="A85" s="63" t="str">
        <f t="shared" si="13"/>
        <v>20020922</v>
      </c>
      <c r="B85" s="10">
        <v>37521</v>
      </c>
      <c r="C85" s="52">
        <f t="shared" si="14"/>
        <v>37521</v>
      </c>
      <c r="D85" s="47">
        <f t="shared" si="15"/>
        <v>37521</v>
      </c>
      <c r="E85" s="51">
        <f t="shared" si="16"/>
        <v>37521</v>
      </c>
      <c r="F85" s="6" t="s">
        <v>234</v>
      </c>
      <c r="G85" s="6" t="s">
        <v>679</v>
      </c>
      <c r="H85" s="6" t="s">
        <v>1</v>
      </c>
      <c r="I85" s="37" t="str">
        <f>IF(H85="NR","",VLOOKUP(H85,liste!$A$1:$H$15,2))</f>
        <v>Obligatorisches Referendum</v>
      </c>
      <c r="J85" s="37" t="str">
        <f>IF(H85="NR","",VLOOKUP(H85,liste!$A$1:$H$15,3))</f>
        <v>référendum facultatif</v>
      </c>
      <c r="K85" s="6" t="s">
        <v>4</v>
      </c>
      <c r="L85" s="6"/>
      <c r="M85" s="36"/>
      <c r="N85" s="36"/>
      <c r="O85" s="6"/>
      <c r="P85" s="36" t="str">
        <f>IF([1]csv!G81="ST",VLOOKUP([1]csv!N81,[1]liste!$A$1:$H$15,2),"")</f>
        <v/>
      </c>
      <c r="Q85" s="36" t="str">
        <f>IF([1]csv!G81="ST",VLOOKUP([1]csv!N81,[1]liste!$A$1:$H$15,3),"")</f>
        <v/>
      </c>
      <c r="R85">
        <v>681442</v>
      </c>
      <c r="S85" s="56">
        <f t="shared" si="17"/>
        <v>681442</v>
      </c>
      <c r="T85" s="34">
        <f t="shared" si="18"/>
        <v>41.290087784433602</v>
      </c>
      <c r="U85" s="16">
        <v>0.41290087784433599</v>
      </c>
      <c r="V85" s="19">
        <v>289232</v>
      </c>
      <c r="W85" s="19">
        <v>281368</v>
      </c>
      <c r="X85" s="19">
        <v>258969</v>
      </c>
      <c r="Y85" s="6">
        <v>188052</v>
      </c>
      <c r="Z85" s="56">
        <f t="shared" si="19"/>
        <v>188052</v>
      </c>
      <c r="AA85" s="6">
        <v>70917</v>
      </c>
      <c r="AB85" s="56">
        <f t="shared" si="20"/>
        <v>70917</v>
      </c>
      <c r="AC85" s="34">
        <f t="shared" si="21"/>
        <v>72.615641254358636</v>
      </c>
      <c r="AD85" s="16">
        <f>Y85/(Y85+AA85)</f>
        <v>0.72615641254358632</v>
      </c>
      <c r="AE85" s="34">
        <f t="shared" si="22"/>
        <v>27.384358745641368</v>
      </c>
      <c r="AF85" s="16">
        <f>AA85/(Y85+AA85)</f>
        <v>0.27384358745641368</v>
      </c>
      <c r="AG85" s="20">
        <f t="shared" si="23"/>
        <v>0.45231282508717263</v>
      </c>
      <c r="AH85" s="54">
        <f t="shared" si="24"/>
        <v>45.231282508717264</v>
      </c>
      <c r="AI85" s="6" t="s">
        <v>7</v>
      </c>
      <c r="AJ85" s="36" t="str">
        <f>IF(AI85="NR","",VLOOKUP(AI85,liste!$A$20:$H$29,2))</f>
        <v>Angenommen</v>
      </c>
      <c r="AK85" s="36" t="str">
        <f>IF(AI85="NR","",VLOOKUP(AI85,liste!$A$20:$H$29,3))</f>
        <v>Accepté</v>
      </c>
      <c r="AL85" s="6" t="s">
        <v>812</v>
      </c>
      <c r="AM85" t="str">
        <f t="shared" si="25"/>
        <v/>
      </c>
      <c r="AN85" t="str">
        <f>IF(AM85="","",VLOOKUP(AM85,liste!$A$30:$H$32,2))</f>
        <v/>
      </c>
      <c r="AO85" t="str">
        <f>IF(AM85="","",VLOOKUP(AM85,liste!$A$30:$H$32,3))</f>
        <v/>
      </c>
    </row>
    <row r="86" spans="1:41" x14ac:dyDescent="0.25">
      <c r="A86" s="63" t="str">
        <f t="shared" si="13"/>
        <v>20020922</v>
      </c>
      <c r="B86" s="10">
        <v>37521</v>
      </c>
      <c r="C86" s="52">
        <f t="shared" si="14"/>
        <v>37521</v>
      </c>
      <c r="D86" s="47">
        <f t="shared" si="15"/>
        <v>37521</v>
      </c>
      <c r="E86" s="51">
        <f t="shared" si="16"/>
        <v>37521</v>
      </c>
      <c r="F86" s="6" t="s">
        <v>235</v>
      </c>
      <c r="G86" s="6" t="s">
        <v>680</v>
      </c>
      <c r="H86" s="6" t="s">
        <v>2</v>
      </c>
      <c r="I86" s="37" t="str">
        <f>IF(H86="NR","",VLOOKUP(H86,liste!$A$1:$H$15,2))</f>
        <v>Fakultatives Referendum (ab 1972)</v>
      </c>
      <c r="J86" s="37" t="str">
        <f>IF(H86="NR","",VLOOKUP(H86,liste!$A$1:$H$15,3))</f>
        <v>référendum facultatif</v>
      </c>
      <c r="K86" s="6" t="s">
        <v>4</v>
      </c>
      <c r="L86" s="6"/>
      <c r="M86" s="36"/>
      <c r="N86" s="36"/>
      <c r="O86" s="6"/>
      <c r="P86" s="36" t="str">
        <f>IF([1]csv!G82="ST",VLOOKUP([1]csv!N82,[1]liste!$A$1:$H$15,2),"")</f>
        <v/>
      </c>
      <c r="Q86" s="36" t="str">
        <f>IF([1]csv!G82="ST",VLOOKUP([1]csv!N82,[1]liste!$A$1:$H$15,3),"")</f>
        <v/>
      </c>
      <c r="R86">
        <v>681442</v>
      </c>
      <c r="S86" s="56">
        <f t="shared" si="17"/>
        <v>681442</v>
      </c>
      <c r="T86" s="34">
        <f t="shared" si="18"/>
        <v>41.290674774962504</v>
      </c>
      <c r="U86" s="16">
        <v>0.41290674774962505</v>
      </c>
      <c r="V86" s="19">
        <v>289232</v>
      </c>
      <c r="W86" s="19">
        <v>281372</v>
      </c>
      <c r="X86" s="19">
        <v>276999</v>
      </c>
      <c r="Y86" s="6">
        <v>62215</v>
      </c>
      <c r="Z86" s="56">
        <f t="shared" si="19"/>
        <v>62215</v>
      </c>
      <c r="AA86" s="6">
        <v>214784</v>
      </c>
      <c r="AB86" s="56">
        <f t="shared" si="20"/>
        <v>214784</v>
      </c>
      <c r="AC86" s="34">
        <f t="shared" si="21"/>
        <v>22.460369893032105</v>
      </c>
      <c r="AD86" s="16">
        <f>Y86/(Y86+AA86)</f>
        <v>0.22460369893032106</v>
      </c>
      <c r="AE86" s="34">
        <f t="shared" si="22"/>
        <v>77.539630106967891</v>
      </c>
      <c r="AF86" s="16">
        <f>AA86/(Y86+AA86)</f>
        <v>0.77539630106967894</v>
      </c>
      <c r="AG86" s="20">
        <f t="shared" si="23"/>
        <v>-0.55079260213935788</v>
      </c>
      <c r="AH86" s="54">
        <f t="shared" si="24"/>
        <v>55.07926021393579</v>
      </c>
      <c r="AI86" s="6" t="s">
        <v>8</v>
      </c>
      <c r="AJ86" s="36" t="str">
        <f>IF(AI86="NR","",VLOOKUP(AI86,liste!$A$20:$H$29,2))</f>
        <v>Verworfen</v>
      </c>
      <c r="AK86" s="36" t="str">
        <f>IF(AI86="NR","",VLOOKUP(AI86,liste!$A$20:$H$29,3))</f>
        <v>Rejeté</v>
      </c>
      <c r="AL86" s="6" t="s">
        <v>812</v>
      </c>
      <c r="AM86" t="str">
        <f t="shared" si="25"/>
        <v/>
      </c>
      <c r="AN86" t="str">
        <f>IF(AM86="","",VLOOKUP(AM86,liste!$A$30:$H$32,2))</f>
        <v/>
      </c>
      <c r="AO86" t="str">
        <f>IF(AM86="","",VLOOKUP(AM86,liste!$A$30:$H$32,3))</f>
        <v/>
      </c>
    </row>
    <row r="87" spans="1:41" x14ac:dyDescent="0.25">
      <c r="A87" s="63" t="str">
        <f t="shared" si="13"/>
        <v>20020922</v>
      </c>
      <c r="B87" s="10">
        <v>37521</v>
      </c>
      <c r="C87" s="52">
        <f t="shared" si="14"/>
        <v>37521</v>
      </c>
      <c r="D87" s="47">
        <f t="shared" si="15"/>
        <v>37521</v>
      </c>
      <c r="E87" s="51">
        <f t="shared" si="16"/>
        <v>37521</v>
      </c>
      <c r="F87" s="6" t="s">
        <v>236</v>
      </c>
      <c r="G87" s="6" t="s">
        <v>681</v>
      </c>
      <c r="H87" s="6" t="s">
        <v>2</v>
      </c>
      <c r="I87" s="37" t="str">
        <f>IF(H87="NR","",VLOOKUP(H87,liste!$A$1:$H$15,2))</f>
        <v>Fakultatives Referendum (ab 1972)</v>
      </c>
      <c r="J87" s="37" t="str">
        <f>IF(H87="NR","",VLOOKUP(H87,liste!$A$1:$H$15,3))</f>
        <v>référendum facultatif</v>
      </c>
      <c r="K87" s="6" t="s">
        <v>4</v>
      </c>
      <c r="L87" s="6"/>
      <c r="M87" s="36"/>
      <c r="N87" s="36"/>
      <c r="O87" s="6"/>
      <c r="P87" s="36" t="str">
        <f>IF([1]csv!G83="ST",VLOOKUP([1]csv!N83,[1]liste!$A$1:$H$15,2),"")</f>
        <v/>
      </c>
      <c r="Q87" s="36" t="str">
        <f>IF([1]csv!G83="ST",VLOOKUP([1]csv!N83,[1]liste!$A$1:$H$15,3),"")</f>
        <v/>
      </c>
      <c r="R87">
        <v>681442</v>
      </c>
      <c r="S87" s="56">
        <f t="shared" si="17"/>
        <v>681442</v>
      </c>
      <c r="T87" s="34">
        <f t="shared" si="18"/>
        <v>41.289941036801366</v>
      </c>
      <c r="U87" s="16">
        <v>0.4128994103680137</v>
      </c>
      <c r="V87" s="19">
        <v>289232</v>
      </c>
      <c r="W87" s="19">
        <v>281367</v>
      </c>
      <c r="X87" s="19">
        <v>276585</v>
      </c>
      <c r="Y87" s="6">
        <v>58639</v>
      </c>
      <c r="Z87" s="56">
        <f t="shared" si="19"/>
        <v>58639</v>
      </c>
      <c r="AA87" s="6">
        <v>217946</v>
      </c>
      <c r="AB87" s="56">
        <f t="shared" si="20"/>
        <v>217946</v>
      </c>
      <c r="AC87" s="34">
        <f t="shared" si="21"/>
        <v>21.201077426469258</v>
      </c>
      <c r="AD87" s="16">
        <f>Y87/(Y87+AA87)</f>
        <v>0.21201077426469259</v>
      </c>
      <c r="AE87" s="34">
        <f t="shared" si="22"/>
        <v>78.798922573530746</v>
      </c>
      <c r="AF87" s="16">
        <f>AA87/(Y87+AA87)</f>
        <v>0.78798922573530739</v>
      </c>
      <c r="AG87" s="20">
        <f t="shared" si="23"/>
        <v>-0.57597845147061477</v>
      </c>
      <c r="AH87" s="54">
        <f t="shared" si="24"/>
        <v>57.597845147061477</v>
      </c>
      <c r="AI87" s="6" t="s">
        <v>8</v>
      </c>
      <c r="AJ87" s="36" t="str">
        <f>IF(AI87="NR","",VLOOKUP(AI87,liste!$A$20:$H$29,2))</f>
        <v>Verworfen</v>
      </c>
      <c r="AK87" s="36" t="str">
        <f>IF(AI87="NR","",VLOOKUP(AI87,liste!$A$20:$H$29,3))</f>
        <v>Rejeté</v>
      </c>
      <c r="AL87" s="6" t="s">
        <v>812</v>
      </c>
      <c r="AM87" t="str">
        <f t="shared" si="25"/>
        <v/>
      </c>
      <c r="AN87" t="str">
        <f>IF(AM87="","",VLOOKUP(AM87,liste!$A$30:$H$32,2))</f>
        <v/>
      </c>
      <c r="AO87" t="str">
        <f>IF(AM87="","",VLOOKUP(AM87,liste!$A$30:$H$32,3))</f>
        <v/>
      </c>
    </row>
    <row r="88" spans="1:41" x14ac:dyDescent="0.25">
      <c r="A88" s="63" t="str">
        <f t="shared" si="13"/>
        <v>20020922</v>
      </c>
      <c r="B88" s="10">
        <v>37521</v>
      </c>
      <c r="C88" s="52">
        <f t="shared" si="14"/>
        <v>37521</v>
      </c>
      <c r="D88" s="47">
        <f t="shared" si="15"/>
        <v>37521</v>
      </c>
      <c r="E88" s="51">
        <f t="shared" si="16"/>
        <v>37521</v>
      </c>
      <c r="F88" s="6" t="s">
        <v>901</v>
      </c>
      <c r="G88" s="6" t="s">
        <v>915</v>
      </c>
      <c r="H88" s="6" t="s">
        <v>14</v>
      </c>
      <c r="I88" s="37" t="str">
        <f>IF(H88="NR","",VLOOKUP(H88,liste!$A$1:$H$15,2))</f>
        <v>Vorlage Grosser Rat</v>
      </c>
      <c r="J88" s="37" t="str">
        <f>IF(H88="NR","",VLOOKUP(H88,liste!$A$1:$H$15,3))</f>
        <v>Projet du Grand Conseil</v>
      </c>
      <c r="K88" s="6" t="s">
        <v>3</v>
      </c>
      <c r="L88" s="6"/>
      <c r="M88" s="36"/>
      <c r="N88" s="36"/>
      <c r="O88" s="6"/>
      <c r="P88" s="36"/>
      <c r="Q88" s="36" t="str">
        <f>IF([1]csv!G84="ST",VLOOKUP([1]csv!N84,[1]liste!$A$1:$H$15,3),"")</f>
        <v/>
      </c>
      <c r="R88">
        <v>681442</v>
      </c>
      <c r="S88" s="56">
        <f t="shared" si="17"/>
        <v>681442</v>
      </c>
      <c r="T88" s="34">
        <f t="shared" si="18"/>
        <v>38.91101517077022</v>
      </c>
      <c r="U88" s="16">
        <v>0.38911015170770219</v>
      </c>
      <c r="V88" s="19">
        <v>289232</v>
      </c>
      <c r="W88" s="19">
        <v>265156</v>
      </c>
      <c r="X88" s="19">
        <v>259249</v>
      </c>
      <c r="Y88" s="6">
        <v>83607</v>
      </c>
      <c r="Z88" s="56">
        <f t="shared" si="19"/>
        <v>83607</v>
      </c>
      <c r="AA88" s="6">
        <v>156994</v>
      </c>
      <c r="AB88" s="56">
        <f t="shared" si="20"/>
        <v>156994</v>
      </c>
      <c r="AC88" s="34">
        <f t="shared" si="21"/>
        <v>34.699999999999996</v>
      </c>
      <c r="AD88" s="16">
        <v>0.34699999999999998</v>
      </c>
      <c r="AE88" s="34">
        <f t="shared" si="22"/>
        <v>65.3</v>
      </c>
      <c r="AF88" s="16">
        <v>0.65300000000000002</v>
      </c>
      <c r="AG88" s="20">
        <f t="shared" si="23"/>
        <v>-0.30600000000000005</v>
      </c>
      <c r="AH88" s="54">
        <f t="shared" si="24"/>
        <v>30.600000000000005</v>
      </c>
      <c r="AI88" s="6" t="s">
        <v>8</v>
      </c>
      <c r="AJ88" s="36" t="str">
        <f>IF(AI88="NR","",VLOOKUP(AI88,liste!$A$20:$H$29,2))</f>
        <v>Verworfen</v>
      </c>
      <c r="AK88" s="36" t="str">
        <f>IF(AI88="NR","",VLOOKUP(AI88,liste!$A$20:$H$29,3))</f>
        <v>Rejeté</v>
      </c>
      <c r="AL88" s="6" t="s">
        <v>812</v>
      </c>
      <c r="AM88" t="str">
        <f t="shared" si="25"/>
        <v/>
      </c>
      <c r="AN88" t="str">
        <f>IF(AM88="","",VLOOKUP(AM88,liste!$A$30:$H$32,2))</f>
        <v/>
      </c>
      <c r="AO88" t="str">
        <f>IF(AM88="","",VLOOKUP(AM88,liste!$A$30:$H$32,3))</f>
        <v/>
      </c>
    </row>
    <row r="89" spans="1:41" x14ac:dyDescent="0.25">
      <c r="A89" s="63" t="str">
        <f t="shared" si="13"/>
        <v>20020922</v>
      </c>
      <c r="B89" s="10">
        <v>37521</v>
      </c>
      <c r="C89" s="52">
        <f t="shared" si="14"/>
        <v>37521</v>
      </c>
      <c r="D89" s="47">
        <f t="shared" si="15"/>
        <v>37521</v>
      </c>
      <c r="E89" s="51">
        <f t="shared" si="16"/>
        <v>37521</v>
      </c>
      <c r="F89" s="6" t="s">
        <v>910</v>
      </c>
      <c r="G89" s="6" t="s">
        <v>915</v>
      </c>
      <c r="H89" s="6" t="s">
        <v>15</v>
      </c>
      <c r="I89" s="37" t="str">
        <f>IF(H89="NR","",VLOOKUP(H89,liste!$A$1:$H$15,2))</f>
        <v>Volksvorschlag</v>
      </c>
      <c r="J89" s="37" t="str">
        <f>IF(H89="NR","",VLOOKUP(H89,liste!$A$1:$H$15,3))</f>
        <v>Projet populaire</v>
      </c>
      <c r="K89" s="6" t="s">
        <v>3</v>
      </c>
      <c r="L89" s="6"/>
      <c r="M89" s="36"/>
      <c r="N89" s="36"/>
      <c r="O89" s="6"/>
      <c r="P89" s="36"/>
      <c r="Q89" s="36" t="str">
        <f>IF([1]csv!G85="ST",VLOOKUP([1]csv!N85,[1]liste!$A$1:$H$15,3),"")</f>
        <v/>
      </c>
      <c r="R89">
        <v>681442</v>
      </c>
      <c r="S89" s="56">
        <f t="shared" si="17"/>
        <v>681442</v>
      </c>
      <c r="T89" s="34">
        <f t="shared" si="18"/>
        <v>38.91101517077022</v>
      </c>
      <c r="U89" s="16">
        <v>0.38911015170770219</v>
      </c>
      <c r="V89" s="19">
        <v>289232</v>
      </c>
      <c r="W89" s="19">
        <v>265156</v>
      </c>
      <c r="X89" s="19">
        <v>259249</v>
      </c>
      <c r="Y89" s="6">
        <v>167393</v>
      </c>
      <c r="Z89" s="56">
        <f t="shared" si="19"/>
        <v>167393</v>
      </c>
      <c r="AA89" s="6">
        <v>74877</v>
      </c>
      <c r="AB89" s="56">
        <f t="shared" si="20"/>
        <v>74877</v>
      </c>
      <c r="AC89" s="34">
        <f t="shared" si="21"/>
        <v>69.099999999999994</v>
      </c>
      <c r="AD89" s="16">
        <v>0.69099999999999995</v>
      </c>
      <c r="AE89" s="34">
        <f t="shared" si="22"/>
        <v>30.9</v>
      </c>
      <c r="AF89" s="16">
        <v>0.309</v>
      </c>
      <c r="AG89" s="20">
        <f t="shared" si="23"/>
        <v>0.38199999999999995</v>
      </c>
      <c r="AH89" s="54">
        <f t="shared" si="24"/>
        <v>38.199999999999996</v>
      </c>
      <c r="AI89" s="6" t="s">
        <v>7</v>
      </c>
      <c r="AJ89" s="36" t="str">
        <f>IF(AI89="NR","",VLOOKUP(AI89,liste!$A$20:$H$29,2))</f>
        <v>Angenommen</v>
      </c>
      <c r="AK89" s="36" t="str">
        <f>IF(AI89="NR","",VLOOKUP(AI89,liste!$A$20:$H$29,3))</f>
        <v>Accepté</v>
      </c>
      <c r="AL89" s="6" t="s">
        <v>812</v>
      </c>
      <c r="AM89" t="str">
        <f t="shared" si="25"/>
        <v/>
      </c>
      <c r="AN89" t="str">
        <f>IF(AM89="","",VLOOKUP(AM89,liste!$A$30:$H$32,2))</f>
        <v/>
      </c>
      <c r="AO89" t="str">
        <f>IF(AM89="","",VLOOKUP(AM89,liste!$A$30:$H$32,3))</f>
        <v/>
      </c>
    </row>
    <row r="90" spans="1:41" x14ac:dyDescent="0.25">
      <c r="A90" s="63" t="str">
        <f t="shared" si="13"/>
        <v>20020922</v>
      </c>
      <c r="B90" s="10">
        <v>37521</v>
      </c>
      <c r="C90" s="52">
        <f t="shared" si="14"/>
        <v>37521</v>
      </c>
      <c r="D90" s="47">
        <f t="shared" si="15"/>
        <v>37521</v>
      </c>
      <c r="E90" s="51">
        <f t="shared" si="16"/>
        <v>37521</v>
      </c>
      <c r="F90" s="6" t="s">
        <v>910</v>
      </c>
      <c r="G90" s="6" t="s">
        <v>915</v>
      </c>
      <c r="H90" s="6" t="s">
        <v>26</v>
      </c>
      <c r="I90" s="37" t="str">
        <f>IF(H90="NR","",VLOOKUP(H90,liste!$A$1:$H$15,2))</f>
        <v>Stichfrage</v>
      </c>
      <c r="J90" s="37" t="str">
        <f>IF(H90="NR","",VLOOKUP(H90,liste!$A$1:$H$15,3))</f>
        <v>Question subsidiaire</v>
      </c>
      <c r="K90" s="6" t="s">
        <v>3</v>
      </c>
      <c r="L90" s="6" t="str">
        <f>(H88)</f>
        <v>VGR</v>
      </c>
      <c r="M90" s="36" t="str">
        <f>IF([1]csv!G86="ST",VLOOKUP([1]csv!K86,[1]liste!$A$1:$H$15,2),"")</f>
        <v>Vorlage Grosser Rat</v>
      </c>
      <c r="N90" s="36" t="str">
        <f>IF([1]csv!G86="ST",VLOOKUP([1]csv!K86,[1]liste!$A$1:$H$15,3),"")</f>
        <v>Projet du Grand Conseil</v>
      </c>
      <c r="O90" s="6" t="str">
        <f>(H89)</f>
        <v>VV</v>
      </c>
      <c r="P90" s="36" t="str">
        <f>IF([1]csv!G86="ST",VLOOKUP([1]csv!N86,[1]liste!$A$1:$H$15,2),"")</f>
        <v>Volksvorschlag</v>
      </c>
      <c r="Q90" s="36" t="str">
        <f>IF([1]csv!G86="ST",VLOOKUP([1]csv!N86,[1]liste!$A$1:$H$15,3),"")</f>
        <v>Projet populaire</v>
      </c>
      <c r="R90">
        <v>681442</v>
      </c>
      <c r="S90" s="56">
        <f t="shared" si="17"/>
        <v>681442</v>
      </c>
      <c r="T90" s="34">
        <f t="shared" si="18"/>
        <v>38.91101517077022</v>
      </c>
      <c r="U90" s="16">
        <v>0.38911015170770219</v>
      </c>
      <c r="V90" s="19">
        <v>289232</v>
      </c>
      <c r="W90" s="19">
        <v>265156</v>
      </c>
      <c r="X90" s="19">
        <v>259249</v>
      </c>
      <c r="Y90" s="6">
        <v>68245</v>
      </c>
      <c r="Z90" s="56">
        <f t="shared" si="19"/>
        <v>68245</v>
      </c>
      <c r="AA90" s="6">
        <v>167450</v>
      </c>
      <c r="AB90" s="56">
        <f t="shared" si="20"/>
        <v>167450</v>
      </c>
      <c r="AC90" s="34">
        <f t="shared" si="21"/>
        <v>28.999999999999996</v>
      </c>
      <c r="AD90" s="16">
        <v>0.28999999999999998</v>
      </c>
      <c r="AE90" s="34">
        <f t="shared" si="22"/>
        <v>71</v>
      </c>
      <c r="AF90" s="16">
        <v>0.71</v>
      </c>
      <c r="AG90" s="20">
        <f t="shared" si="23"/>
        <v>-0.42</v>
      </c>
      <c r="AH90" s="54">
        <f t="shared" si="24"/>
        <v>42</v>
      </c>
      <c r="AI90" s="6" t="s">
        <v>878</v>
      </c>
      <c r="AJ90" s="36" t="str">
        <f>IF(AI90="NR","",VLOOKUP(AI90,liste!$A$20:$H$29,2))</f>
        <v/>
      </c>
      <c r="AK90" s="36" t="str">
        <f>IF(AI90="NR","",VLOOKUP(AI90,liste!$A$20:$H$29,3))</f>
        <v/>
      </c>
      <c r="AL90" s="6" t="s">
        <v>812</v>
      </c>
      <c r="AM90" t="str">
        <f t="shared" si="25"/>
        <v>N</v>
      </c>
      <c r="AN90" t="str">
        <f>IF(AM90="","",VLOOKUP(AM90,liste!$A$30:$H$32,2))</f>
        <v>nicht massgebend</v>
      </c>
      <c r="AO90" t="str">
        <f>IF(AM90="","",VLOOKUP(AM90,liste!$A$30:$H$32,3))</f>
        <v>sans incidence</v>
      </c>
    </row>
    <row r="91" spans="1:41" x14ac:dyDescent="0.25">
      <c r="A91" s="63" t="str">
        <f t="shared" si="13"/>
        <v>20020303</v>
      </c>
      <c r="B91" s="10">
        <v>37318</v>
      </c>
      <c r="C91" s="52">
        <f t="shared" si="14"/>
        <v>37318</v>
      </c>
      <c r="D91" s="47">
        <f t="shared" si="15"/>
        <v>37318</v>
      </c>
      <c r="E91" s="51">
        <f t="shared" si="16"/>
        <v>37318</v>
      </c>
      <c r="F91" s="6" t="s">
        <v>137</v>
      </c>
      <c r="G91" s="6" t="s">
        <v>677</v>
      </c>
      <c r="H91" s="6" t="s">
        <v>1</v>
      </c>
      <c r="I91" s="37" t="str">
        <f>IF(H91="NR","",VLOOKUP(H91,liste!$A$1:$H$15,2))</f>
        <v>Obligatorisches Referendum</v>
      </c>
      <c r="J91" s="37" t="str">
        <f>IF(H91="NR","",VLOOKUP(H91,liste!$A$1:$H$15,3))</f>
        <v>référendum facultatif</v>
      </c>
      <c r="K91" s="6" t="s">
        <v>4</v>
      </c>
      <c r="L91" s="6"/>
      <c r="M91" s="36"/>
      <c r="N91" s="36"/>
      <c r="O91" s="6"/>
      <c r="P91" s="36" t="str">
        <f>IF([1]csv!G87="ST",VLOOKUP([1]csv!N87,[1]liste!$A$1:$H$15,2),"")</f>
        <v/>
      </c>
      <c r="Q91" s="36" t="str">
        <f>IF([1]csv!G87="ST",VLOOKUP([1]csv!N87,[1]liste!$A$1:$H$15,3),"")</f>
        <v/>
      </c>
      <c r="R91">
        <v>679161</v>
      </c>
      <c r="S91" s="56">
        <f t="shared" si="17"/>
        <v>679161</v>
      </c>
      <c r="T91" s="34">
        <f t="shared" si="18"/>
        <v>53.966879723659048</v>
      </c>
      <c r="U91" s="16">
        <v>0.53966879723659045</v>
      </c>
      <c r="V91" s="19">
        <v>392095</v>
      </c>
      <c r="W91" s="19">
        <v>366522</v>
      </c>
      <c r="X91" s="19">
        <v>354470</v>
      </c>
      <c r="Y91" s="6">
        <v>280261</v>
      </c>
      <c r="Z91" s="56">
        <f t="shared" si="19"/>
        <v>280261</v>
      </c>
      <c r="AA91" s="6">
        <v>74209</v>
      </c>
      <c r="AB91" s="56">
        <f t="shared" si="20"/>
        <v>74209</v>
      </c>
      <c r="AC91" s="34">
        <f t="shared" si="21"/>
        <v>79.06480097046294</v>
      </c>
      <c r="AD91" s="16">
        <f t="shared" ref="AD91:AD154" si="26">Y91/(Y91+AA91)</f>
        <v>0.79064800970462945</v>
      </c>
      <c r="AE91" s="34">
        <f t="shared" si="22"/>
        <v>20.935199029537056</v>
      </c>
      <c r="AF91" s="16">
        <f t="shared" ref="AF91:AF154" si="27">AA91/(Y91+AA91)</f>
        <v>0.20935199029537055</v>
      </c>
      <c r="AG91" s="20">
        <f t="shared" si="23"/>
        <v>0.5812960194092589</v>
      </c>
      <c r="AH91" s="54">
        <f t="shared" si="24"/>
        <v>58.129601940925888</v>
      </c>
      <c r="AI91" s="6" t="s">
        <v>7</v>
      </c>
      <c r="AJ91" s="36" t="str">
        <f>IF(AI91="NR","",VLOOKUP(AI91,liste!$A$20:$H$29,2))</f>
        <v>Angenommen</v>
      </c>
      <c r="AK91" s="36" t="str">
        <f>IF(AI91="NR","",VLOOKUP(AI91,liste!$A$20:$H$29,3))</f>
        <v>Accepté</v>
      </c>
      <c r="AL91" s="6" t="s">
        <v>810</v>
      </c>
      <c r="AM91" t="str">
        <f t="shared" si="25"/>
        <v/>
      </c>
      <c r="AN91" t="str">
        <f>IF(AM91="","",VLOOKUP(AM91,liste!$A$30:$H$32,2))</f>
        <v/>
      </c>
      <c r="AO91" t="str">
        <f>IF(AM91="","",VLOOKUP(AM91,liste!$A$30:$H$32,3))</f>
        <v/>
      </c>
    </row>
    <row r="92" spans="1:41" x14ac:dyDescent="0.25">
      <c r="A92" s="63" t="str">
        <f t="shared" si="13"/>
        <v>20001126</v>
      </c>
      <c r="B92" s="10">
        <v>36856</v>
      </c>
      <c r="C92" s="52">
        <f t="shared" si="14"/>
        <v>36856</v>
      </c>
      <c r="D92" s="47">
        <f t="shared" si="15"/>
        <v>36856</v>
      </c>
      <c r="E92" s="51">
        <f t="shared" si="16"/>
        <v>36856</v>
      </c>
      <c r="F92" s="6" t="s">
        <v>31</v>
      </c>
      <c r="G92" s="6" t="s">
        <v>676</v>
      </c>
      <c r="H92" s="6" t="s">
        <v>10</v>
      </c>
      <c r="I92" s="37" t="str">
        <f>IF(H92="NR","",VLOOKUP(H92,liste!$A$1:$H$15,2))</f>
        <v>Volksinitiative</v>
      </c>
      <c r="J92" s="37" t="str">
        <f>IF(H92="NR","",VLOOKUP(H92,liste!$A$1:$H$15,3))</f>
        <v>Initiative populaire</v>
      </c>
      <c r="K92" s="6" t="s">
        <v>4</v>
      </c>
      <c r="L92" s="6"/>
      <c r="M92" s="36"/>
      <c r="N92" s="36"/>
      <c r="O92" s="6"/>
      <c r="P92" s="36" t="str">
        <f>IF([1]csv!G88="ST",VLOOKUP([1]csv!N88,[1]liste!$A$1:$H$15,2),"")</f>
        <v/>
      </c>
      <c r="Q92" s="36" t="str">
        <f>IF([1]csv!G88="ST",VLOOKUP([1]csv!N88,[1]liste!$A$1:$H$15,3),"")</f>
        <v/>
      </c>
      <c r="R92">
        <v>676546</v>
      </c>
      <c r="S92" s="56">
        <f t="shared" si="17"/>
        <v>676546</v>
      </c>
      <c r="T92" s="34">
        <f t="shared" si="18"/>
        <v>41.84490042066615</v>
      </c>
      <c r="U92" s="16">
        <v>0.41844900420666148</v>
      </c>
      <c r="V92" s="19">
        <v>314295</v>
      </c>
      <c r="W92" s="19">
        <v>283100</v>
      </c>
      <c r="X92" s="19">
        <v>278939</v>
      </c>
      <c r="Y92" s="6">
        <v>86048</v>
      </c>
      <c r="Z92" s="56">
        <f t="shared" si="19"/>
        <v>86048</v>
      </c>
      <c r="AA92" s="6">
        <v>192891</v>
      </c>
      <c r="AB92" s="56">
        <f t="shared" si="20"/>
        <v>192891</v>
      </c>
      <c r="AC92" s="34">
        <f t="shared" si="21"/>
        <v>30.848321676065378</v>
      </c>
      <c r="AD92" s="16">
        <f t="shared" si="26"/>
        <v>0.30848321676065377</v>
      </c>
      <c r="AE92" s="34">
        <f t="shared" si="22"/>
        <v>69.151678323934632</v>
      </c>
      <c r="AF92" s="16">
        <f t="shared" si="27"/>
        <v>0.69151678323934629</v>
      </c>
      <c r="AG92" s="20">
        <f t="shared" si="23"/>
        <v>-0.38303356647869252</v>
      </c>
      <c r="AH92" s="54">
        <f t="shared" si="24"/>
        <v>38.303356647869251</v>
      </c>
      <c r="AI92" s="6" t="s">
        <v>8</v>
      </c>
      <c r="AJ92" s="36" t="str">
        <f>IF(AI92="NR","",VLOOKUP(AI92,liste!$A$20:$H$29,2))</f>
        <v>Verworfen</v>
      </c>
      <c r="AK92" s="36" t="str">
        <f>IF(AI92="NR","",VLOOKUP(AI92,liste!$A$20:$H$29,3))</f>
        <v>Rejeté</v>
      </c>
      <c r="AL92" s="6" t="s">
        <v>809</v>
      </c>
      <c r="AM92" t="str">
        <f t="shared" si="25"/>
        <v/>
      </c>
      <c r="AN92" t="str">
        <f>IF(AM92="","",VLOOKUP(AM92,liste!$A$30:$H$32,2))</f>
        <v/>
      </c>
      <c r="AO92" t="str">
        <f>IF(AM92="","",VLOOKUP(AM92,liste!$A$30:$H$32,3))</f>
        <v/>
      </c>
    </row>
    <row r="93" spans="1:41" x14ac:dyDescent="0.25">
      <c r="A93" s="63" t="str">
        <f t="shared" si="13"/>
        <v>20000924</v>
      </c>
      <c r="B93" s="10">
        <v>36793</v>
      </c>
      <c r="C93" s="52">
        <f t="shared" si="14"/>
        <v>36793</v>
      </c>
      <c r="D93" s="47">
        <f t="shared" si="15"/>
        <v>36793</v>
      </c>
      <c r="E93" s="51">
        <f t="shared" si="16"/>
        <v>36793</v>
      </c>
      <c r="F93" s="6" t="s">
        <v>30</v>
      </c>
      <c r="G93" s="6" t="s">
        <v>675</v>
      </c>
      <c r="H93" s="6" t="s">
        <v>10</v>
      </c>
      <c r="I93" s="37" t="str">
        <f>IF(H93="NR","",VLOOKUP(H93,liste!$A$1:$H$15,2))</f>
        <v>Volksinitiative</v>
      </c>
      <c r="J93" s="37" t="str">
        <f>IF(H93="NR","",VLOOKUP(H93,liste!$A$1:$H$15,3))</f>
        <v>Initiative populaire</v>
      </c>
      <c r="K93" s="6" t="s">
        <v>4</v>
      </c>
      <c r="L93" s="6"/>
      <c r="M93" s="36"/>
      <c r="N93" s="36"/>
      <c r="O93" s="6"/>
      <c r="P93" s="36" t="str">
        <f>IF([1]csv!G89="ST",VLOOKUP([1]csv!N89,[1]liste!$A$1:$H$15,2),"")</f>
        <v/>
      </c>
      <c r="Q93" s="36" t="str">
        <f>IF([1]csv!G89="ST",VLOOKUP([1]csv!N89,[1]liste!$A$1:$H$15,3),"")</f>
        <v/>
      </c>
      <c r="R93">
        <v>676975</v>
      </c>
      <c r="S93" s="56">
        <f t="shared" si="17"/>
        <v>676975</v>
      </c>
      <c r="T93" s="34">
        <f t="shared" si="18"/>
        <v>43.487721112301045</v>
      </c>
      <c r="U93" s="16">
        <v>0.43487721112301048</v>
      </c>
      <c r="V93" s="19">
        <v>303347</v>
      </c>
      <c r="W93" s="19">
        <v>294401</v>
      </c>
      <c r="X93" s="19">
        <v>290153</v>
      </c>
      <c r="Y93" s="6">
        <v>103572</v>
      </c>
      <c r="Z93" s="56">
        <f t="shared" si="19"/>
        <v>103572</v>
      </c>
      <c r="AA93" s="6">
        <v>186581</v>
      </c>
      <c r="AB93" s="56">
        <f t="shared" si="20"/>
        <v>186581</v>
      </c>
      <c r="AC93" s="34">
        <f t="shared" si="21"/>
        <v>35.695650225915294</v>
      </c>
      <c r="AD93" s="16">
        <f t="shared" si="26"/>
        <v>0.35695650225915293</v>
      </c>
      <c r="AE93" s="34">
        <f t="shared" si="22"/>
        <v>64.304349774084713</v>
      </c>
      <c r="AF93" s="16">
        <f t="shared" si="27"/>
        <v>0.64304349774084713</v>
      </c>
      <c r="AG93" s="20">
        <f t="shared" si="23"/>
        <v>-0.2860869954816942</v>
      </c>
      <c r="AH93" s="54">
        <f t="shared" si="24"/>
        <v>28.608699548169419</v>
      </c>
      <c r="AI93" s="6" t="s">
        <v>8</v>
      </c>
      <c r="AJ93" s="36" t="str">
        <f>IF(AI93="NR","",VLOOKUP(AI93,liste!$A$20:$H$29,2))</f>
        <v>Verworfen</v>
      </c>
      <c r="AK93" s="36" t="str">
        <f>IF(AI93="NR","",VLOOKUP(AI93,liste!$A$20:$H$29,3))</f>
        <v>Rejeté</v>
      </c>
      <c r="AL93" s="6" t="s">
        <v>806</v>
      </c>
      <c r="AM93" t="str">
        <f t="shared" si="25"/>
        <v/>
      </c>
      <c r="AN93" t="str">
        <f>IF(AM93="","",VLOOKUP(AM93,liste!$A$30:$H$32,2))</f>
        <v/>
      </c>
      <c r="AO93" t="str">
        <f>IF(AM93="","",VLOOKUP(AM93,liste!$A$30:$H$32,3))</f>
        <v/>
      </c>
    </row>
    <row r="94" spans="1:41" x14ac:dyDescent="0.25">
      <c r="A94" s="63" t="str">
        <f t="shared" si="13"/>
        <v>20000521</v>
      </c>
      <c r="B94" s="10">
        <v>36667</v>
      </c>
      <c r="C94" s="52">
        <f t="shared" si="14"/>
        <v>36667</v>
      </c>
      <c r="D94" s="47">
        <f t="shared" si="15"/>
        <v>36667</v>
      </c>
      <c r="E94" s="51">
        <f t="shared" si="16"/>
        <v>36667</v>
      </c>
      <c r="F94" s="6" t="s">
        <v>907</v>
      </c>
      <c r="G94" s="6" t="s">
        <v>916</v>
      </c>
      <c r="H94" s="6" t="s">
        <v>138</v>
      </c>
      <c r="I94" s="37" t="str">
        <f>IF(H94="NR","",VLOOKUP(H94,liste!$A$1:$H$15,2))</f>
        <v>Hauptvorlage Grosser Rat</v>
      </c>
      <c r="J94" s="37" t="str">
        <f>IF(H94="NR","",VLOOKUP(H94,liste!$A$1:$H$15,3))</f>
        <v>Projet principal du Grand Conseil</v>
      </c>
      <c r="K94" s="6" t="s">
        <v>3</v>
      </c>
      <c r="L94" s="6"/>
      <c r="M94" s="36"/>
      <c r="N94" s="36"/>
      <c r="O94" s="6"/>
      <c r="P94" s="36" t="str">
        <f>IF([1]csv!G90="ST",VLOOKUP([1]csv!N90,[1]liste!$A$1:$H$15,2),"")</f>
        <v/>
      </c>
      <c r="Q94" s="36" t="str">
        <f>IF([1]csv!G90="ST",VLOOKUP([1]csv!N90,[1]liste!$A$1:$H$15,3),"")</f>
        <v/>
      </c>
      <c r="R94">
        <v>675825</v>
      </c>
      <c r="S94" s="56">
        <f t="shared" si="17"/>
        <v>675825</v>
      </c>
      <c r="T94" s="34">
        <f t="shared" si="18"/>
        <v>41.721007657307737</v>
      </c>
      <c r="U94" s="16">
        <v>0.41721007657307735</v>
      </c>
      <c r="V94" s="19">
        <v>302965</v>
      </c>
      <c r="W94" s="19">
        <v>281961</v>
      </c>
      <c r="X94" s="19">
        <v>272878</v>
      </c>
      <c r="Y94" s="6">
        <v>158500</v>
      </c>
      <c r="Z94" s="56">
        <f t="shared" si="19"/>
        <v>158500</v>
      </c>
      <c r="AA94" s="6">
        <v>101955</v>
      </c>
      <c r="AB94" s="56">
        <f t="shared" si="20"/>
        <v>101955</v>
      </c>
      <c r="AC94" s="34">
        <f t="shared" si="21"/>
        <v>60.855042137797319</v>
      </c>
      <c r="AD94" s="16">
        <f t="shared" si="26"/>
        <v>0.60855042137797322</v>
      </c>
      <c r="AE94" s="34">
        <f t="shared" si="22"/>
        <v>39.144957862202681</v>
      </c>
      <c r="AF94" s="16">
        <f t="shared" si="27"/>
        <v>0.39144957862202684</v>
      </c>
      <c r="AG94" s="20">
        <f t="shared" si="23"/>
        <v>0.21710084275594638</v>
      </c>
      <c r="AH94" s="54">
        <f t="shared" si="24"/>
        <v>21.710084275594639</v>
      </c>
      <c r="AI94" s="6" t="s">
        <v>7</v>
      </c>
      <c r="AJ94" s="36" t="str">
        <f>IF(AI94="NR","",VLOOKUP(AI94,liste!$A$20:$H$29,2))</f>
        <v>Angenommen</v>
      </c>
      <c r="AK94" s="36" t="str">
        <f>IF(AI94="NR","",VLOOKUP(AI94,liste!$A$20:$H$29,3))</f>
        <v>Accepté</v>
      </c>
      <c r="AL94" s="6" t="s">
        <v>805</v>
      </c>
      <c r="AM94" t="str">
        <f t="shared" si="25"/>
        <v/>
      </c>
      <c r="AN94" t="str">
        <f>IF(AM94="","",VLOOKUP(AM94,liste!$A$30:$H$32,2))</f>
        <v/>
      </c>
      <c r="AO94" t="str">
        <f>IF(AM94="","",VLOOKUP(AM94,liste!$A$30:$H$32,3))</f>
        <v/>
      </c>
    </row>
    <row r="95" spans="1:41" x14ac:dyDescent="0.25">
      <c r="A95" s="63" t="str">
        <f t="shared" si="13"/>
        <v>20000521</v>
      </c>
      <c r="B95" s="10">
        <v>36667</v>
      </c>
      <c r="C95" s="52">
        <f t="shared" si="14"/>
        <v>36667</v>
      </c>
      <c r="D95" s="47">
        <f t="shared" si="15"/>
        <v>36667</v>
      </c>
      <c r="E95" s="51">
        <f t="shared" si="16"/>
        <v>36667</v>
      </c>
      <c r="F95" s="6" t="s">
        <v>907</v>
      </c>
      <c r="G95" s="6" t="s">
        <v>916</v>
      </c>
      <c r="H95" s="6" t="s">
        <v>139</v>
      </c>
      <c r="I95" s="37" t="str">
        <f>IF(H95="NR","",VLOOKUP(H95,liste!$A$1:$H$15,2))</f>
        <v>Eventualantrag Grosser Rat</v>
      </c>
      <c r="J95" s="37" t="str">
        <f>IF(H95="NR","",VLOOKUP(H95,liste!$A$1:$H$15,3))</f>
        <v>Projet alternatif</v>
      </c>
      <c r="K95" s="6" t="s">
        <v>3</v>
      </c>
      <c r="L95" s="6"/>
      <c r="M95" s="36"/>
      <c r="N95" s="36"/>
      <c r="O95" s="6"/>
      <c r="P95" s="36" t="str">
        <f>IF([1]csv!G91="ST",VLOOKUP([1]csv!N91,[1]liste!$A$1:$H$15,2),"")</f>
        <v/>
      </c>
      <c r="Q95" s="36" t="str">
        <f>IF([1]csv!G91="ST",VLOOKUP([1]csv!N91,[1]liste!$A$1:$H$15,3),"")</f>
        <v/>
      </c>
      <c r="R95">
        <v>675825</v>
      </c>
      <c r="S95" s="56">
        <f t="shared" si="17"/>
        <v>675825</v>
      </c>
      <c r="T95" s="34">
        <f t="shared" si="18"/>
        <v>41.721007657307737</v>
      </c>
      <c r="U95" s="16">
        <v>0.41721007657307735</v>
      </c>
      <c r="V95" s="19">
        <v>302965</v>
      </c>
      <c r="W95" s="19">
        <v>281961</v>
      </c>
      <c r="X95" s="19">
        <v>272878</v>
      </c>
      <c r="Y95" s="6">
        <v>129616</v>
      </c>
      <c r="Z95" s="56">
        <f t="shared" si="19"/>
        <v>129616</v>
      </c>
      <c r="AA95" s="6">
        <v>120335</v>
      </c>
      <c r="AB95" s="56">
        <f t="shared" si="20"/>
        <v>120335</v>
      </c>
      <c r="AC95" s="34">
        <f t="shared" si="21"/>
        <v>51.856563886521755</v>
      </c>
      <c r="AD95" s="16">
        <f t="shared" si="26"/>
        <v>0.51856563886521756</v>
      </c>
      <c r="AE95" s="34">
        <f t="shared" si="22"/>
        <v>48.143436113478245</v>
      </c>
      <c r="AF95" s="16">
        <f t="shared" si="27"/>
        <v>0.48143436113478244</v>
      </c>
      <c r="AG95" s="20">
        <f t="shared" si="23"/>
        <v>3.7131277730435119E-2</v>
      </c>
      <c r="AH95" s="54">
        <f t="shared" si="24"/>
        <v>3.7131277730435119</v>
      </c>
      <c r="AI95" s="6" t="s">
        <v>7</v>
      </c>
      <c r="AJ95" s="36" t="str">
        <f>IF(AI95="NR","",VLOOKUP(AI95,liste!$A$20:$H$29,2))</f>
        <v>Angenommen</v>
      </c>
      <c r="AK95" s="36" t="str">
        <f>IF(AI95="NR","",VLOOKUP(AI95,liste!$A$20:$H$29,3))</f>
        <v>Accepté</v>
      </c>
      <c r="AL95" s="6" t="s">
        <v>805</v>
      </c>
      <c r="AM95" t="str">
        <f t="shared" si="25"/>
        <v/>
      </c>
      <c r="AN95" t="str">
        <f>IF(AM95="","",VLOOKUP(AM95,liste!$A$30:$H$32,2))</f>
        <v/>
      </c>
      <c r="AO95" t="str">
        <f>IF(AM95="","",VLOOKUP(AM95,liste!$A$30:$H$32,3))</f>
        <v/>
      </c>
    </row>
    <row r="96" spans="1:41" x14ac:dyDescent="0.25">
      <c r="A96" s="63" t="str">
        <f t="shared" si="13"/>
        <v>20000521</v>
      </c>
      <c r="B96" s="10">
        <v>36667</v>
      </c>
      <c r="C96" s="52">
        <f t="shared" si="14"/>
        <v>36667</v>
      </c>
      <c r="D96" s="47">
        <f t="shared" si="15"/>
        <v>36667</v>
      </c>
      <c r="E96" s="51">
        <f t="shared" si="16"/>
        <v>36667</v>
      </c>
      <c r="F96" s="6" t="s">
        <v>907</v>
      </c>
      <c r="G96" s="6" t="s">
        <v>916</v>
      </c>
      <c r="H96" s="6" t="s">
        <v>26</v>
      </c>
      <c r="I96" s="37" t="str">
        <f>IF(H96="NR","",VLOOKUP(H96,liste!$A$1:$H$15,2))</f>
        <v>Stichfrage</v>
      </c>
      <c r="J96" s="37" t="str">
        <f>IF(H96="NR","",VLOOKUP(H96,liste!$A$1:$H$15,3))</f>
        <v>Question subsidiaire</v>
      </c>
      <c r="K96" s="6" t="s">
        <v>3</v>
      </c>
      <c r="L96" s="6" t="str">
        <f>(H94)</f>
        <v xml:space="preserve">HV </v>
      </c>
      <c r="M96" s="36" t="str">
        <f>IF([1]csv!G92="ST",VLOOKUP([1]csv!K92,[1]liste!$A$1:$H$15,2),"")</f>
        <v>Hauptvorlage Grosser Rat</v>
      </c>
      <c r="N96" s="36" t="str">
        <f>IF([1]csv!G92="ST",VLOOKUP([1]csv!K92,[1]liste!$A$1:$H$15,3),"")</f>
        <v>Projet principal du Grand Conseil</v>
      </c>
      <c r="O96" s="6" t="str">
        <f>(H95)</f>
        <v xml:space="preserve">EA  </v>
      </c>
      <c r="P96" s="36" t="str">
        <f>IF([1]csv!G92="ST",VLOOKUP([1]csv!N92,[1]liste!$A$1:$H$15,2),"")</f>
        <v>Eventualantrag Grosser Rat</v>
      </c>
      <c r="Q96" s="36" t="str">
        <f>IF([1]csv!G92="ST",VLOOKUP([1]csv!N92,[1]liste!$A$1:$H$15,3),"")</f>
        <v>Projet alternatif</v>
      </c>
      <c r="R96">
        <v>675825</v>
      </c>
      <c r="S96" s="56">
        <f t="shared" si="17"/>
        <v>675825</v>
      </c>
      <c r="T96" s="34">
        <f t="shared" si="18"/>
        <v>41.721007657307737</v>
      </c>
      <c r="U96" s="16">
        <v>0.41721007657307735</v>
      </c>
      <c r="V96" s="19">
        <v>302965</v>
      </c>
      <c r="W96" s="19">
        <v>281961</v>
      </c>
      <c r="X96" s="19">
        <v>272878</v>
      </c>
      <c r="Y96" s="6">
        <v>144870</v>
      </c>
      <c r="Z96" s="56">
        <f t="shared" si="19"/>
        <v>144870</v>
      </c>
      <c r="AA96" s="6">
        <v>88649</v>
      </c>
      <c r="AB96" s="56">
        <f t="shared" si="20"/>
        <v>88649</v>
      </c>
      <c r="AC96" s="34">
        <f t="shared" si="21"/>
        <v>62.037778510528049</v>
      </c>
      <c r="AD96" s="16">
        <f t="shared" si="26"/>
        <v>0.62037778510528052</v>
      </c>
      <c r="AE96" s="34">
        <f t="shared" si="22"/>
        <v>37.962221489471951</v>
      </c>
      <c r="AF96" s="16">
        <f t="shared" si="27"/>
        <v>0.37962221489471948</v>
      </c>
      <c r="AG96" s="20">
        <f t="shared" si="23"/>
        <v>0.24075557021056104</v>
      </c>
      <c r="AH96" s="54">
        <f t="shared" si="24"/>
        <v>24.075557021056106</v>
      </c>
      <c r="AI96" s="6" t="s">
        <v>121</v>
      </c>
      <c r="AJ96" s="36" t="str">
        <f>IF(AI96="NR","",VLOOKUP(AI96,liste!$A$20:$H$29,2))</f>
        <v>Angenommen</v>
      </c>
      <c r="AK96" s="36" t="str">
        <f>IF(AI96="NR","",VLOOKUP(AI96,liste!$A$20:$H$29,3))</f>
        <v>Accepté</v>
      </c>
      <c r="AL96" s="6" t="s">
        <v>805</v>
      </c>
      <c r="AM96" t="str">
        <f t="shared" si="25"/>
        <v>M</v>
      </c>
      <c r="AN96" t="str">
        <f>IF(AM96="","",VLOOKUP(AM96,liste!$A$30:$H$32,2))</f>
        <v>massgebend</v>
      </c>
      <c r="AO96" t="str">
        <f>IF(AM96="","",VLOOKUP(AM96,liste!$A$30:$H$32,3))</f>
        <v>déterminante</v>
      </c>
    </row>
    <row r="97" spans="1:41" x14ac:dyDescent="0.25">
      <c r="A97" s="63" t="str">
        <f t="shared" si="13"/>
        <v>19980607</v>
      </c>
      <c r="B97" s="10">
        <v>35953</v>
      </c>
      <c r="C97" s="52">
        <f t="shared" si="14"/>
        <v>35953</v>
      </c>
      <c r="D97" s="47">
        <f t="shared" si="15"/>
        <v>35953</v>
      </c>
      <c r="E97" s="51">
        <f t="shared" si="16"/>
        <v>35953</v>
      </c>
      <c r="F97" s="6" t="s">
        <v>68</v>
      </c>
      <c r="G97" s="6" t="s">
        <v>671</v>
      </c>
      <c r="H97" s="6" t="s">
        <v>10</v>
      </c>
      <c r="I97" s="37" t="str">
        <f>IF(H97="NR","",VLOOKUP(H97,liste!$A$1:$H$15,2))</f>
        <v>Volksinitiative</v>
      </c>
      <c r="J97" s="37" t="str">
        <f>IF(H97="NR","",VLOOKUP(H97,liste!$A$1:$H$15,3))</f>
        <v>Initiative populaire</v>
      </c>
      <c r="K97" s="6" t="s">
        <v>4</v>
      </c>
      <c r="L97" s="6"/>
      <c r="M97" s="36"/>
      <c r="N97" s="36"/>
      <c r="O97" s="6"/>
      <c r="P97" s="36" t="str">
        <f>IF([1]csv!G93="ST",VLOOKUP([1]csv!N93,[1]liste!$A$1:$H$15,2),"")</f>
        <v/>
      </c>
      <c r="Q97" s="36" t="str">
        <f>IF([1]csv!G93="ST",VLOOKUP([1]csv!N93,[1]liste!$A$1:$H$15,3),"")</f>
        <v/>
      </c>
      <c r="R97" s="6">
        <v>675380</v>
      </c>
      <c r="S97" s="56">
        <f t="shared" si="17"/>
        <v>675380</v>
      </c>
      <c r="T97" s="34">
        <f t="shared" si="18"/>
        <v>37.420711303266309</v>
      </c>
      <c r="U97" s="16">
        <v>0.37420711303266307</v>
      </c>
      <c r="V97" s="19">
        <v>262010</v>
      </c>
      <c r="W97" s="19">
        <v>252732</v>
      </c>
      <c r="X97" s="19">
        <v>248858</v>
      </c>
      <c r="Y97" s="6">
        <v>130401</v>
      </c>
      <c r="Z97" s="56">
        <f t="shared" si="19"/>
        <v>130401</v>
      </c>
      <c r="AA97" s="6">
        <v>118457</v>
      </c>
      <c r="AB97" s="56">
        <f t="shared" si="20"/>
        <v>118457</v>
      </c>
      <c r="AC97" s="34">
        <f t="shared" si="21"/>
        <v>52.399762113333701</v>
      </c>
      <c r="AD97" s="16">
        <f t="shared" si="26"/>
        <v>0.52399762113333703</v>
      </c>
      <c r="AE97" s="34">
        <f t="shared" si="22"/>
        <v>47.600237886666292</v>
      </c>
      <c r="AF97" s="16">
        <f t="shared" si="27"/>
        <v>0.47600237886666291</v>
      </c>
      <c r="AG97" s="20">
        <f t="shared" si="23"/>
        <v>4.7995242266674121E-2</v>
      </c>
      <c r="AH97" s="54">
        <f t="shared" si="24"/>
        <v>4.7995242266674119</v>
      </c>
      <c r="AI97" s="6" t="s">
        <v>7</v>
      </c>
      <c r="AJ97" s="36" t="str">
        <f>IF(AI97="NR","",VLOOKUP(AI97,liste!$A$20:$H$29,2))</f>
        <v>Angenommen</v>
      </c>
      <c r="AK97" s="36" t="str">
        <f>IF(AI97="NR","",VLOOKUP(AI97,liste!$A$20:$H$29,3))</f>
        <v>Accepté</v>
      </c>
      <c r="AL97" s="6" t="s">
        <v>802</v>
      </c>
      <c r="AM97" t="str">
        <f t="shared" si="25"/>
        <v/>
      </c>
      <c r="AN97" t="str">
        <f>IF(AM97="","",VLOOKUP(AM97,liste!$A$30:$H$32,2))</f>
        <v/>
      </c>
      <c r="AO97" t="str">
        <f>IF(AM97="","",VLOOKUP(AM97,liste!$A$30:$H$32,3))</f>
        <v/>
      </c>
    </row>
    <row r="98" spans="1:41" x14ac:dyDescent="0.25">
      <c r="A98" s="63" t="str">
        <f t="shared" si="13"/>
        <v>19971123</v>
      </c>
      <c r="B98" s="10">
        <v>35757</v>
      </c>
      <c r="C98" s="52">
        <f t="shared" si="14"/>
        <v>35757</v>
      </c>
      <c r="D98" s="47">
        <f t="shared" si="15"/>
        <v>35757</v>
      </c>
      <c r="E98" s="51">
        <f t="shared" si="16"/>
        <v>35757</v>
      </c>
      <c r="F98" s="6" t="s">
        <v>192</v>
      </c>
      <c r="G98" s="6" t="s">
        <v>663</v>
      </c>
      <c r="H98" s="6" t="s">
        <v>2</v>
      </c>
      <c r="I98" s="37" t="str">
        <f>IF(H98="NR","",VLOOKUP(H98,liste!$A$1:$H$15,2))</f>
        <v>Fakultatives Referendum (ab 1972)</v>
      </c>
      <c r="J98" s="37" t="str">
        <f>IF(H98="NR","",VLOOKUP(H98,liste!$A$1:$H$15,3))</f>
        <v>référendum facultatif</v>
      </c>
      <c r="K98" s="6" t="s">
        <v>4</v>
      </c>
      <c r="L98" s="6"/>
      <c r="M98" s="36"/>
      <c r="N98" s="36"/>
      <c r="O98" s="6"/>
      <c r="P98" s="36" t="str">
        <f>IF([1]csv!G94="ST",VLOOKUP([1]csv!N94,[1]liste!$A$1:$H$15,2),"")</f>
        <v/>
      </c>
      <c r="Q98" s="36" t="str">
        <f>IF([1]csv!G94="ST",VLOOKUP([1]csv!N94,[1]liste!$A$1:$H$15,3),"")</f>
        <v/>
      </c>
      <c r="R98" s="6">
        <v>675119</v>
      </c>
      <c r="S98" s="56">
        <f t="shared" si="17"/>
        <v>675119</v>
      </c>
      <c r="T98" s="34">
        <f t="shared" si="18"/>
        <v>22.322435007754187</v>
      </c>
      <c r="U98" s="16">
        <v>0.22322435007754188</v>
      </c>
      <c r="V98" s="19">
        <v>154884</v>
      </c>
      <c r="W98" s="19">
        <v>150703</v>
      </c>
      <c r="X98" s="19">
        <v>143069</v>
      </c>
      <c r="Y98" s="6">
        <v>76348</v>
      </c>
      <c r="Z98" s="56">
        <f t="shared" si="19"/>
        <v>76348</v>
      </c>
      <c r="AA98" s="6">
        <v>66721</v>
      </c>
      <c r="AB98" s="56">
        <f t="shared" si="20"/>
        <v>66721</v>
      </c>
      <c r="AC98" s="34">
        <f t="shared" si="21"/>
        <v>53.36446050507098</v>
      </c>
      <c r="AD98" s="16">
        <f t="shared" si="26"/>
        <v>0.53364460505070976</v>
      </c>
      <c r="AE98" s="34">
        <f t="shared" si="22"/>
        <v>46.63553949492902</v>
      </c>
      <c r="AF98" s="16">
        <f t="shared" si="27"/>
        <v>0.46635539494929018</v>
      </c>
      <c r="AG98" s="20">
        <f t="shared" si="23"/>
        <v>6.7289210101419583E-2</v>
      </c>
      <c r="AH98" s="54">
        <f t="shared" si="24"/>
        <v>6.7289210101419581</v>
      </c>
      <c r="AI98" s="6" t="s">
        <v>7</v>
      </c>
      <c r="AJ98" s="36" t="str">
        <f>IF(AI98="NR","",VLOOKUP(AI98,liste!$A$20:$H$29,2))</f>
        <v>Angenommen</v>
      </c>
      <c r="AK98" s="36" t="str">
        <f>IF(AI98="NR","",VLOOKUP(AI98,liste!$A$20:$H$29,3))</f>
        <v>Accepté</v>
      </c>
      <c r="AL98" s="6" t="s">
        <v>800</v>
      </c>
      <c r="AM98" t="str">
        <f t="shared" si="25"/>
        <v/>
      </c>
      <c r="AN98" t="str">
        <f>IF(AM98="","",VLOOKUP(AM98,liste!$A$30:$H$32,2))</f>
        <v/>
      </c>
      <c r="AO98" t="str">
        <f>IF(AM98="","",VLOOKUP(AM98,liste!$A$30:$H$32,3))</f>
        <v/>
      </c>
    </row>
    <row r="99" spans="1:41" x14ac:dyDescent="0.25">
      <c r="A99" s="63" t="str">
        <f t="shared" si="13"/>
        <v>19971123</v>
      </c>
      <c r="B99" s="10">
        <v>35757</v>
      </c>
      <c r="C99" s="52">
        <f t="shared" si="14"/>
        <v>35757</v>
      </c>
      <c r="D99" s="47">
        <f t="shared" si="15"/>
        <v>35757</v>
      </c>
      <c r="E99" s="51">
        <f t="shared" si="16"/>
        <v>35757</v>
      </c>
      <c r="F99" s="6" t="s">
        <v>193</v>
      </c>
      <c r="G99" s="6" t="s">
        <v>664</v>
      </c>
      <c r="H99" s="6" t="s">
        <v>2</v>
      </c>
      <c r="I99" s="37" t="str">
        <f>IF(H99="NR","",VLOOKUP(H99,liste!$A$1:$H$15,2))</f>
        <v>Fakultatives Referendum (ab 1972)</v>
      </c>
      <c r="J99" s="37" t="str">
        <f>IF(H99="NR","",VLOOKUP(H99,liste!$A$1:$H$15,3))</f>
        <v>référendum facultatif</v>
      </c>
      <c r="K99" s="6" t="s">
        <v>4</v>
      </c>
      <c r="L99" s="6"/>
      <c r="M99" s="36"/>
      <c r="N99" s="36"/>
      <c r="O99" s="6"/>
      <c r="P99" s="36" t="str">
        <f>IF([1]csv!G95="ST",VLOOKUP([1]csv!N95,[1]liste!$A$1:$H$15,2),"")</f>
        <v/>
      </c>
      <c r="Q99" s="36" t="str">
        <f>IF([1]csv!G95="ST",VLOOKUP([1]csv!N95,[1]liste!$A$1:$H$15,3),"")</f>
        <v/>
      </c>
      <c r="R99" s="6">
        <v>675119</v>
      </c>
      <c r="S99" s="56">
        <f t="shared" si="17"/>
        <v>675119</v>
      </c>
      <c r="T99" s="34">
        <f t="shared" si="18"/>
        <v>22.322286885719407</v>
      </c>
      <c r="U99" s="16">
        <v>0.22322286885719406</v>
      </c>
      <c r="V99" s="19">
        <v>154884</v>
      </c>
      <c r="W99" s="19">
        <v>150702</v>
      </c>
      <c r="X99" s="19">
        <v>144955</v>
      </c>
      <c r="Y99" s="6">
        <v>68922</v>
      </c>
      <c r="Z99" s="56">
        <f t="shared" si="19"/>
        <v>68922</v>
      </c>
      <c r="AA99" s="6">
        <v>76033</v>
      </c>
      <c r="AB99" s="56">
        <f t="shared" si="20"/>
        <v>76033</v>
      </c>
      <c r="AC99" s="34">
        <f t="shared" si="21"/>
        <v>47.547169811320757</v>
      </c>
      <c r="AD99" s="16">
        <f t="shared" si="26"/>
        <v>0.47547169811320755</v>
      </c>
      <c r="AE99" s="34">
        <f t="shared" si="22"/>
        <v>52.452830188679243</v>
      </c>
      <c r="AF99" s="16">
        <f t="shared" si="27"/>
        <v>0.52452830188679245</v>
      </c>
      <c r="AG99" s="20">
        <f t="shared" si="23"/>
        <v>-4.9056603773584895E-2</v>
      </c>
      <c r="AH99" s="54">
        <f t="shared" si="24"/>
        <v>4.9056603773584895</v>
      </c>
      <c r="AI99" s="6" t="s">
        <v>8</v>
      </c>
      <c r="AJ99" s="36" t="str">
        <f>IF(AI99="NR","",VLOOKUP(AI99,liste!$A$20:$H$29,2))</f>
        <v>Verworfen</v>
      </c>
      <c r="AK99" s="36" t="str">
        <f>IF(AI99="NR","",VLOOKUP(AI99,liste!$A$20:$H$29,3))</f>
        <v>Rejeté</v>
      </c>
      <c r="AL99" s="6" t="s">
        <v>800</v>
      </c>
      <c r="AM99" t="str">
        <f t="shared" si="25"/>
        <v/>
      </c>
      <c r="AN99" t="str">
        <f>IF(AM99="","",VLOOKUP(AM99,liste!$A$30:$H$32,2))</f>
        <v/>
      </c>
      <c r="AO99" t="str">
        <f>IF(AM99="","",VLOOKUP(AM99,liste!$A$30:$H$32,3))</f>
        <v/>
      </c>
    </row>
    <row r="100" spans="1:41" x14ac:dyDescent="0.25">
      <c r="A100" s="63" t="str">
        <f t="shared" si="13"/>
        <v>19971123</v>
      </c>
      <c r="B100" s="10">
        <v>35757</v>
      </c>
      <c r="C100" s="52">
        <f t="shared" si="14"/>
        <v>35757</v>
      </c>
      <c r="D100" s="47">
        <f t="shared" si="15"/>
        <v>35757</v>
      </c>
      <c r="E100" s="51">
        <f t="shared" si="16"/>
        <v>35757</v>
      </c>
      <c r="F100" s="6" t="s">
        <v>902</v>
      </c>
      <c r="G100" s="6" t="s">
        <v>915</v>
      </c>
      <c r="H100" s="6" t="s">
        <v>14</v>
      </c>
      <c r="I100" s="37" t="str">
        <f>IF(H100="NR","",VLOOKUP(H100,liste!$A$1:$H$15,2))</f>
        <v>Vorlage Grosser Rat</v>
      </c>
      <c r="J100" s="37" t="str">
        <f>IF(H100="NR","",VLOOKUP(H100,liste!$A$1:$H$15,3))</f>
        <v>Projet du Grand Conseil</v>
      </c>
      <c r="K100" s="6" t="s">
        <v>3</v>
      </c>
      <c r="L100" s="6"/>
      <c r="M100" s="36"/>
      <c r="N100" s="36"/>
      <c r="O100" s="6"/>
      <c r="P100" s="36" t="str">
        <f>IF([1]csv!G96="ST",VLOOKUP([1]csv!N96,[1]liste!$A$1:$H$15,2),"")</f>
        <v/>
      </c>
      <c r="Q100" s="36" t="str">
        <f>IF([1]csv!G96="ST",VLOOKUP([1]csv!N96,[1]liste!$A$1:$H$15,3),"")</f>
        <v/>
      </c>
      <c r="R100" s="6">
        <v>675119</v>
      </c>
      <c r="S100" s="56">
        <f t="shared" si="17"/>
        <v>675119</v>
      </c>
      <c r="T100" s="34">
        <f t="shared" si="18"/>
        <v>21.795268685964995</v>
      </c>
      <c r="U100" s="16">
        <v>0.21795268685964994</v>
      </c>
      <c r="V100" s="19">
        <v>15877</v>
      </c>
      <c r="W100" s="19">
        <v>147144</v>
      </c>
      <c r="X100" s="19">
        <v>142747</v>
      </c>
      <c r="Y100" s="6">
        <v>64494</v>
      </c>
      <c r="Z100" s="56">
        <f t="shared" si="19"/>
        <v>64494</v>
      </c>
      <c r="AA100" s="6">
        <v>69307</v>
      </c>
      <c r="AB100" s="56">
        <f t="shared" si="20"/>
        <v>69307</v>
      </c>
      <c r="AC100" s="34">
        <f t="shared" si="21"/>
        <v>48.201433472096625</v>
      </c>
      <c r="AD100" s="16">
        <f t="shared" si="26"/>
        <v>0.48201433472096622</v>
      </c>
      <c r="AE100" s="34">
        <f t="shared" si="22"/>
        <v>51.798566527903375</v>
      </c>
      <c r="AF100" s="16">
        <f t="shared" si="27"/>
        <v>0.51798566527903378</v>
      </c>
      <c r="AG100" s="20">
        <f t="shared" si="23"/>
        <v>-3.597133055806756E-2</v>
      </c>
      <c r="AH100" s="54">
        <f t="shared" si="24"/>
        <v>3.597133055806756</v>
      </c>
      <c r="AI100" s="6" t="s">
        <v>8</v>
      </c>
      <c r="AJ100" s="36" t="str">
        <f>IF(AI100="NR","",VLOOKUP(AI100,liste!$A$20:$H$29,2))</f>
        <v>Verworfen</v>
      </c>
      <c r="AK100" s="36" t="str">
        <f>IF(AI100="NR","",VLOOKUP(AI100,liste!$A$20:$H$29,3))</f>
        <v>Rejeté</v>
      </c>
      <c r="AL100" s="6" t="s">
        <v>800</v>
      </c>
      <c r="AM100" t="str">
        <f t="shared" si="25"/>
        <v/>
      </c>
      <c r="AN100" t="str">
        <f>IF(AM100="","",VLOOKUP(AM100,liste!$A$30:$H$32,2))</f>
        <v/>
      </c>
      <c r="AO100" t="str">
        <f>IF(AM100="","",VLOOKUP(AM100,liste!$A$30:$H$32,3))</f>
        <v/>
      </c>
    </row>
    <row r="101" spans="1:41" x14ac:dyDescent="0.25">
      <c r="A101" s="63" t="str">
        <f t="shared" si="13"/>
        <v>19971123</v>
      </c>
      <c r="B101" s="10">
        <v>35757</v>
      </c>
      <c r="C101" s="52">
        <f t="shared" si="14"/>
        <v>35757</v>
      </c>
      <c r="D101" s="47">
        <f t="shared" si="15"/>
        <v>35757</v>
      </c>
      <c r="E101" s="51">
        <f t="shared" si="16"/>
        <v>35757</v>
      </c>
      <c r="F101" s="6" t="s">
        <v>902</v>
      </c>
      <c r="G101" s="6" t="s">
        <v>915</v>
      </c>
      <c r="H101" s="6" t="s">
        <v>15</v>
      </c>
      <c r="I101" s="37" t="str">
        <f>IF(H101="NR","",VLOOKUP(H101,liste!$A$1:$H$15,2))</f>
        <v>Volksvorschlag</v>
      </c>
      <c r="J101" s="37" t="str">
        <f>IF(H101="NR","",VLOOKUP(H101,liste!$A$1:$H$15,3))</f>
        <v>Projet populaire</v>
      </c>
      <c r="K101" s="6" t="s">
        <v>3</v>
      </c>
      <c r="L101" s="6"/>
      <c r="M101" s="36"/>
      <c r="N101" s="36"/>
      <c r="O101" s="6"/>
      <c r="P101" s="36" t="str">
        <f>IF([1]csv!G97="ST",VLOOKUP([1]csv!N97,[1]liste!$A$1:$H$15,2),"")</f>
        <v/>
      </c>
      <c r="Q101" s="36" t="str">
        <f>IF([1]csv!G97="ST",VLOOKUP([1]csv!N97,[1]liste!$A$1:$H$15,3),"")</f>
        <v/>
      </c>
      <c r="R101" s="6">
        <v>675119</v>
      </c>
      <c r="S101" s="56">
        <f t="shared" si="17"/>
        <v>675119</v>
      </c>
      <c r="T101" s="34">
        <f t="shared" si="18"/>
        <v>21.795268685964995</v>
      </c>
      <c r="U101" s="16">
        <v>0.21795268685964994</v>
      </c>
      <c r="V101" s="19">
        <v>15877</v>
      </c>
      <c r="W101" s="19">
        <v>147144</v>
      </c>
      <c r="X101" s="19">
        <v>142747</v>
      </c>
      <c r="Y101" s="6">
        <v>72194</v>
      </c>
      <c r="Z101" s="56">
        <f t="shared" si="19"/>
        <v>72194</v>
      </c>
      <c r="AA101" s="6">
        <v>61316</v>
      </c>
      <c r="AB101" s="56">
        <f t="shared" si="20"/>
        <v>61316</v>
      </c>
      <c r="AC101" s="34">
        <f t="shared" si="21"/>
        <v>54.073852145906677</v>
      </c>
      <c r="AD101" s="16">
        <f t="shared" si="26"/>
        <v>0.54073852145906676</v>
      </c>
      <c r="AE101" s="34">
        <f t="shared" si="22"/>
        <v>45.926147854093323</v>
      </c>
      <c r="AF101" s="16">
        <f t="shared" si="27"/>
        <v>0.45926147854093324</v>
      </c>
      <c r="AG101" s="20">
        <f t="shared" si="23"/>
        <v>8.1477042918133513E-2</v>
      </c>
      <c r="AH101" s="54">
        <f t="shared" si="24"/>
        <v>8.1477042918133513</v>
      </c>
      <c r="AI101" s="6" t="s">
        <v>7</v>
      </c>
      <c r="AJ101" s="36" t="str">
        <f>IF(AI101="NR","",VLOOKUP(AI101,liste!$A$20:$H$29,2))</f>
        <v>Angenommen</v>
      </c>
      <c r="AK101" s="36" t="str">
        <f>IF(AI101="NR","",VLOOKUP(AI101,liste!$A$20:$H$29,3))</f>
        <v>Accepté</v>
      </c>
      <c r="AL101" s="6" t="s">
        <v>800</v>
      </c>
      <c r="AM101" t="str">
        <f t="shared" si="25"/>
        <v/>
      </c>
      <c r="AN101" t="str">
        <f>IF(AM101="","",VLOOKUP(AM101,liste!$A$30:$H$32,2))</f>
        <v/>
      </c>
      <c r="AO101" t="str">
        <f>IF(AM101="","",VLOOKUP(AM101,liste!$A$30:$H$32,3))</f>
        <v/>
      </c>
    </row>
    <row r="102" spans="1:41" x14ac:dyDescent="0.25">
      <c r="A102" s="63" t="str">
        <f t="shared" si="13"/>
        <v>19971123</v>
      </c>
      <c r="B102" s="10">
        <v>35757</v>
      </c>
      <c r="C102" s="52">
        <f t="shared" si="14"/>
        <v>35757</v>
      </c>
      <c r="D102" s="47">
        <f t="shared" si="15"/>
        <v>35757</v>
      </c>
      <c r="E102" s="51">
        <f t="shared" si="16"/>
        <v>35757</v>
      </c>
      <c r="F102" s="6" t="s">
        <v>902</v>
      </c>
      <c r="G102" s="6" t="s">
        <v>915</v>
      </c>
      <c r="H102" s="6" t="s">
        <v>26</v>
      </c>
      <c r="I102" s="37" t="str">
        <f>IF(H102="NR","",VLOOKUP(H102,liste!$A$1:$H$15,2))</f>
        <v>Stichfrage</v>
      </c>
      <c r="J102" s="37" t="str">
        <f>IF(H102="NR","",VLOOKUP(H102,liste!$A$1:$H$15,3))</f>
        <v>Question subsidiaire</v>
      </c>
      <c r="K102" s="6" t="s">
        <v>3</v>
      </c>
      <c r="L102" s="6" t="str">
        <f>(H100)</f>
        <v>VGR</v>
      </c>
      <c r="M102" s="36" t="str">
        <f>IF([1]csv!G98="ST",VLOOKUP([1]csv!K98,[1]liste!$A$1:$H$15,2),"")</f>
        <v>Vorlage Grosser Rat</v>
      </c>
      <c r="N102" s="36" t="str">
        <f>IF([1]csv!G98="ST",VLOOKUP([1]csv!K98,[1]liste!$A$1:$H$15,3),"")</f>
        <v>Projet du Grand Conseil</v>
      </c>
      <c r="O102" s="6" t="str">
        <f>(H101)</f>
        <v>VV</v>
      </c>
      <c r="P102" s="36" t="str">
        <f>IF([1]csv!G98="ST",VLOOKUP([1]csv!N98,[1]liste!$A$1:$H$15,2),"")</f>
        <v>Volksvorschlag</v>
      </c>
      <c r="Q102" s="36" t="str">
        <f>IF([1]csv!G98="ST",VLOOKUP([1]csv!N98,[1]liste!$A$1:$H$15,3),"")</f>
        <v>Projet populaire</v>
      </c>
      <c r="R102" s="6">
        <v>675119</v>
      </c>
      <c r="S102" s="56">
        <f t="shared" si="17"/>
        <v>675119</v>
      </c>
      <c r="T102" s="34">
        <f t="shared" si="18"/>
        <v>21.795268685964995</v>
      </c>
      <c r="U102" s="16">
        <v>0.21795268685964994</v>
      </c>
      <c r="V102" s="19">
        <v>15877</v>
      </c>
      <c r="W102" s="19">
        <v>147144</v>
      </c>
      <c r="X102" s="19">
        <v>142747</v>
      </c>
      <c r="Y102" s="6">
        <v>56145</v>
      </c>
      <c r="Z102" s="56">
        <f t="shared" si="19"/>
        <v>56145</v>
      </c>
      <c r="AA102" s="6">
        <v>70869</v>
      </c>
      <c r="AB102" s="56">
        <f t="shared" si="20"/>
        <v>70869</v>
      </c>
      <c r="AC102" s="34">
        <f t="shared" si="21"/>
        <v>44.203788558741557</v>
      </c>
      <c r="AD102" s="16">
        <f t="shared" si="26"/>
        <v>0.44203788558741558</v>
      </c>
      <c r="AE102" s="34">
        <f t="shared" si="22"/>
        <v>55.79621144125845</v>
      </c>
      <c r="AF102" s="16">
        <f t="shared" si="27"/>
        <v>0.55796211441258448</v>
      </c>
      <c r="AG102" s="20">
        <f t="shared" si="23"/>
        <v>-0.1159242288251689</v>
      </c>
      <c r="AH102" s="54">
        <f t="shared" si="24"/>
        <v>11.592422882516889</v>
      </c>
      <c r="AI102" s="6" t="s">
        <v>878</v>
      </c>
      <c r="AJ102" s="36" t="str">
        <f>IF(AI102="NR","",VLOOKUP(AI102,liste!$A$20:$H$29,2))</f>
        <v/>
      </c>
      <c r="AK102" s="36" t="str">
        <f>IF(AI102="NR","",VLOOKUP(AI102,liste!$A$20:$H$29,3))</f>
        <v/>
      </c>
      <c r="AL102" s="6" t="s">
        <v>800</v>
      </c>
      <c r="AM102" t="str">
        <f t="shared" si="25"/>
        <v>N</v>
      </c>
      <c r="AN102" t="str">
        <f>IF(AM102="","",VLOOKUP(AM102,liste!$A$30:$H$32,2))</f>
        <v>nicht massgebend</v>
      </c>
      <c r="AO102" t="str">
        <f>IF(AM102="","",VLOOKUP(AM102,liste!$A$30:$H$32,3))</f>
        <v>sans incidence</v>
      </c>
    </row>
    <row r="103" spans="1:41" x14ac:dyDescent="0.25">
      <c r="A103" s="63" t="str">
        <f t="shared" si="13"/>
        <v>19971123</v>
      </c>
      <c r="B103" s="10">
        <v>35757</v>
      </c>
      <c r="C103" s="52">
        <f t="shared" si="14"/>
        <v>35757</v>
      </c>
      <c r="D103" s="47">
        <f t="shared" si="15"/>
        <v>35757</v>
      </c>
      <c r="E103" s="51">
        <f t="shared" si="16"/>
        <v>35757</v>
      </c>
      <c r="F103" s="6" t="s">
        <v>903</v>
      </c>
      <c r="G103" s="6" t="s">
        <v>923</v>
      </c>
      <c r="H103" s="6" t="s">
        <v>14</v>
      </c>
      <c r="I103" s="37" t="str">
        <f>IF(H103="NR","",VLOOKUP(H103,liste!$A$1:$H$15,2))</f>
        <v>Vorlage Grosser Rat</v>
      </c>
      <c r="J103" s="37" t="str">
        <f>IF(H103="NR","",VLOOKUP(H103,liste!$A$1:$H$15,3))</f>
        <v>Projet du Grand Conseil</v>
      </c>
      <c r="K103" s="6" t="s">
        <v>3</v>
      </c>
      <c r="L103" s="6"/>
      <c r="M103" s="36"/>
      <c r="N103" s="36"/>
      <c r="O103" s="6"/>
      <c r="P103" s="36" t="str">
        <f>IF([1]csv!G99="ST",VLOOKUP([1]csv!N99,[1]liste!$A$1:$H$15,2),"")</f>
        <v/>
      </c>
      <c r="Q103" s="36" t="str">
        <f>IF([1]csv!G99="ST",VLOOKUP([1]csv!N99,[1]liste!$A$1:$H$15,3),"")</f>
        <v/>
      </c>
      <c r="R103" s="6">
        <v>675119</v>
      </c>
      <c r="S103" s="56">
        <f t="shared" si="17"/>
        <v>675119</v>
      </c>
      <c r="T103" s="34">
        <f t="shared" si="18"/>
        <v>21.711431614278371</v>
      </c>
      <c r="U103" s="16">
        <v>0.2171143161427837</v>
      </c>
      <c r="V103" s="19">
        <v>154880</v>
      </c>
      <c r="W103" s="19">
        <v>146578</v>
      </c>
      <c r="X103" s="19">
        <v>141725</v>
      </c>
      <c r="Y103" s="6">
        <v>89432</v>
      </c>
      <c r="Z103" s="56">
        <f t="shared" si="19"/>
        <v>89432</v>
      </c>
      <c r="AA103" s="6">
        <v>43904</v>
      </c>
      <c r="AB103" s="56">
        <f t="shared" si="20"/>
        <v>43904</v>
      </c>
      <c r="AC103" s="34">
        <f t="shared" si="21"/>
        <v>67.072658546829061</v>
      </c>
      <c r="AD103" s="16">
        <f t="shared" si="26"/>
        <v>0.67072658546829067</v>
      </c>
      <c r="AE103" s="34">
        <f t="shared" si="22"/>
        <v>32.927341453170939</v>
      </c>
      <c r="AF103" s="16">
        <f t="shared" si="27"/>
        <v>0.32927341453170939</v>
      </c>
      <c r="AG103" s="20">
        <f t="shared" si="23"/>
        <v>0.34145317093658129</v>
      </c>
      <c r="AH103" s="54">
        <f t="shared" si="24"/>
        <v>34.145317093658129</v>
      </c>
      <c r="AI103" s="6" t="s">
        <v>7</v>
      </c>
      <c r="AJ103" s="36" t="str">
        <f>IF(AI103="NR","",VLOOKUP(AI103,liste!$A$20:$H$29,2))</f>
        <v>Angenommen</v>
      </c>
      <c r="AK103" s="36" t="str">
        <f>IF(AI103="NR","",VLOOKUP(AI103,liste!$A$20:$H$29,3))</f>
        <v>Accepté</v>
      </c>
      <c r="AL103" s="6" t="s">
        <v>800</v>
      </c>
      <c r="AM103" t="str">
        <f t="shared" si="25"/>
        <v/>
      </c>
      <c r="AN103" t="str">
        <f>IF(AM103="","",VLOOKUP(AM103,liste!$A$30:$H$32,2))</f>
        <v/>
      </c>
      <c r="AO103" t="str">
        <f>IF(AM103="","",VLOOKUP(AM103,liste!$A$30:$H$32,3))</f>
        <v/>
      </c>
    </row>
    <row r="104" spans="1:41" x14ac:dyDescent="0.25">
      <c r="A104" s="63" t="str">
        <f t="shared" si="13"/>
        <v>19971123</v>
      </c>
      <c r="B104" s="10">
        <v>35757</v>
      </c>
      <c r="C104" s="52">
        <f t="shared" si="14"/>
        <v>35757</v>
      </c>
      <c r="D104" s="47">
        <f t="shared" si="15"/>
        <v>35757</v>
      </c>
      <c r="E104" s="51">
        <f t="shared" si="16"/>
        <v>35757</v>
      </c>
      <c r="F104" s="6" t="s">
        <v>903</v>
      </c>
      <c r="G104" s="6" t="s">
        <v>923</v>
      </c>
      <c r="H104" s="6" t="s">
        <v>15</v>
      </c>
      <c r="I104" s="37" t="str">
        <f>IF(H104="NR","",VLOOKUP(H104,liste!$A$1:$H$15,2))</f>
        <v>Volksvorschlag</v>
      </c>
      <c r="J104" s="37" t="str">
        <f>IF(H104="NR","",VLOOKUP(H104,liste!$A$1:$H$15,3))</f>
        <v>Projet populaire</v>
      </c>
      <c r="K104" s="6" t="s">
        <v>3</v>
      </c>
      <c r="L104" s="6"/>
      <c r="M104" s="36"/>
      <c r="N104" s="36"/>
      <c r="O104" s="6"/>
      <c r="P104" s="36" t="str">
        <f>IF([1]csv!G100="ST",VLOOKUP([1]csv!N100,[1]liste!$A$1:$H$15,2),"")</f>
        <v/>
      </c>
      <c r="Q104" s="36" t="str">
        <f>IF([1]csv!G100="ST",VLOOKUP([1]csv!N100,[1]liste!$A$1:$H$15,3),"")</f>
        <v/>
      </c>
      <c r="R104" s="6">
        <v>675119</v>
      </c>
      <c r="S104" s="56">
        <f t="shared" si="17"/>
        <v>675119</v>
      </c>
      <c r="T104" s="34">
        <f t="shared" si="18"/>
        <v>21.711431614278371</v>
      </c>
      <c r="U104" s="16">
        <v>0.2171143161427837</v>
      </c>
      <c r="V104" s="19">
        <v>154880</v>
      </c>
      <c r="W104" s="19">
        <v>146578</v>
      </c>
      <c r="X104" s="19">
        <v>141725</v>
      </c>
      <c r="Y104" s="6">
        <v>41455</v>
      </c>
      <c r="Z104" s="56">
        <f t="shared" si="19"/>
        <v>41455</v>
      </c>
      <c r="AA104" s="6">
        <v>88652</v>
      </c>
      <c r="AB104" s="56">
        <f t="shared" si="20"/>
        <v>88652</v>
      </c>
      <c r="AC104" s="34">
        <f t="shared" si="21"/>
        <v>31.862236466908005</v>
      </c>
      <c r="AD104" s="16">
        <f t="shared" si="26"/>
        <v>0.31862236466908006</v>
      </c>
      <c r="AE104" s="34">
        <f t="shared" si="22"/>
        <v>68.137763533091984</v>
      </c>
      <c r="AF104" s="16">
        <f t="shared" si="27"/>
        <v>0.68137763533091988</v>
      </c>
      <c r="AG104" s="20">
        <f t="shared" si="23"/>
        <v>-0.36275527066183982</v>
      </c>
      <c r="AH104" s="54">
        <f t="shared" si="24"/>
        <v>36.275527066183983</v>
      </c>
      <c r="AI104" s="6" t="s">
        <v>8</v>
      </c>
      <c r="AJ104" s="36" t="str">
        <f>IF(AI104="NR","",VLOOKUP(AI104,liste!$A$20:$H$29,2))</f>
        <v>Verworfen</v>
      </c>
      <c r="AK104" s="36" t="str">
        <f>IF(AI104="NR","",VLOOKUP(AI104,liste!$A$20:$H$29,3))</f>
        <v>Rejeté</v>
      </c>
      <c r="AL104" s="6" t="s">
        <v>800</v>
      </c>
      <c r="AM104" t="str">
        <f t="shared" si="25"/>
        <v/>
      </c>
      <c r="AN104" t="str">
        <f>IF(AM104="","",VLOOKUP(AM104,liste!$A$30:$H$32,2))</f>
        <v/>
      </c>
      <c r="AO104" t="str">
        <f>IF(AM104="","",VLOOKUP(AM104,liste!$A$30:$H$32,3))</f>
        <v/>
      </c>
    </row>
    <row r="105" spans="1:41" x14ac:dyDescent="0.25">
      <c r="A105" s="63" t="str">
        <f t="shared" si="13"/>
        <v>19971123</v>
      </c>
      <c r="B105" s="10">
        <v>35757</v>
      </c>
      <c r="C105" s="52">
        <f t="shared" si="14"/>
        <v>35757</v>
      </c>
      <c r="D105" s="47">
        <f t="shared" si="15"/>
        <v>35757</v>
      </c>
      <c r="E105" s="51">
        <f t="shared" si="16"/>
        <v>35757</v>
      </c>
      <c r="F105" s="6" t="s">
        <v>903</v>
      </c>
      <c r="G105" s="6" t="s">
        <v>923</v>
      </c>
      <c r="H105" s="6" t="s">
        <v>26</v>
      </c>
      <c r="I105" s="37" t="str">
        <f>IF(H105="NR","",VLOOKUP(H105,liste!$A$1:$H$15,2))</f>
        <v>Stichfrage</v>
      </c>
      <c r="J105" s="37" t="str">
        <f>IF(H105="NR","",VLOOKUP(H105,liste!$A$1:$H$15,3))</f>
        <v>Question subsidiaire</v>
      </c>
      <c r="K105" s="6" t="s">
        <v>3</v>
      </c>
      <c r="L105" s="6" t="str">
        <f>(H103)</f>
        <v>VGR</v>
      </c>
      <c r="M105" s="36" t="str">
        <f>IF([1]csv!G101="ST",VLOOKUP([1]csv!K101,[1]liste!$A$1:$H$15,2),"")</f>
        <v>Vorlage Grosser Rat</v>
      </c>
      <c r="N105" s="36" t="str">
        <f>IF([1]csv!G101="ST",VLOOKUP([1]csv!K101,[1]liste!$A$1:$H$15,3),"")</f>
        <v>Projet du Grand Conseil</v>
      </c>
      <c r="O105" s="6" t="str">
        <f>(H104)</f>
        <v>VV</v>
      </c>
      <c r="P105" s="36" t="str">
        <f>IF([1]csv!G101="ST",VLOOKUP([1]csv!N101,[1]liste!$A$1:$H$15,2),"")</f>
        <v>Volksvorschlag</v>
      </c>
      <c r="Q105" s="36" t="str">
        <f>IF([1]csv!G101="ST",VLOOKUP([1]csv!N101,[1]liste!$A$1:$H$15,3),"")</f>
        <v>Projet populaire</v>
      </c>
      <c r="R105" s="6">
        <v>675119</v>
      </c>
      <c r="S105" s="56">
        <f t="shared" si="17"/>
        <v>675119</v>
      </c>
      <c r="T105" s="34">
        <f t="shared" si="18"/>
        <v>21.711431614278371</v>
      </c>
      <c r="U105" s="16">
        <v>0.2171143161427837</v>
      </c>
      <c r="V105" s="19">
        <v>154880</v>
      </c>
      <c r="W105" s="19">
        <v>146578</v>
      </c>
      <c r="X105" s="19">
        <v>141725</v>
      </c>
      <c r="Y105" s="6">
        <v>84807</v>
      </c>
      <c r="Z105" s="56">
        <f t="shared" si="19"/>
        <v>84807</v>
      </c>
      <c r="AA105" s="6">
        <v>40115</v>
      </c>
      <c r="AB105" s="56">
        <f t="shared" si="20"/>
        <v>40115</v>
      </c>
      <c r="AC105" s="34">
        <f t="shared" si="21"/>
        <v>67.88796208834313</v>
      </c>
      <c r="AD105" s="16">
        <f t="shared" si="26"/>
        <v>0.67887962088343123</v>
      </c>
      <c r="AE105" s="34">
        <f t="shared" si="22"/>
        <v>32.112037911656877</v>
      </c>
      <c r="AF105" s="16">
        <f t="shared" si="27"/>
        <v>0.32112037911656877</v>
      </c>
      <c r="AG105" s="20">
        <f t="shared" si="23"/>
        <v>0.35775924176686247</v>
      </c>
      <c r="AH105" s="54">
        <f t="shared" si="24"/>
        <v>35.775924176686246</v>
      </c>
      <c r="AI105" s="6" t="s">
        <v>878</v>
      </c>
      <c r="AJ105" s="36" t="str">
        <f>IF(AI105="NR","",VLOOKUP(AI105,liste!$A$20:$H$29,2))</f>
        <v/>
      </c>
      <c r="AK105" s="36" t="str">
        <f>IF(AI105="NR","",VLOOKUP(AI105,liste!$A$20:$H$29,3))</f>
        <v/>
      </c>
      <c r="AL105" s="6" t="s">
        <v>800</v>
      </c>
      <c r="AM105" t="str">
        <f t="shared" si="25"/>
        <v>N</v>
      </c>
      <c r="AN105" t="str">
        <f>IF(AM105="","",VLOOKUP(AM105,liste!$A$30:$H$32,2))</f>
        <v>nicht massgebend</v>
      </c>
      <c r="AO105" t="str">
        <f>IF(AM105="","",VLOOKUP(AM105,liste!$A$30:$H$32,3))</f>
        <v>sans incidence</v>
      </c>
    </row>
    <row r="106" spans="1:41" x14ac:dyDescent="0.25">
      <c r="A106" s="63" t="str">
        <f t="shared" si="13"/>
        <v>19970928</v>
      </c>
      <c r="B106" s="10">
        <v>35701</v>
      </c>
      <c r="C106" s="52">
        <f t="shared" si="14"/>
        <v>35701</v>
      </c>
      <c r="D106" s="47">
        <f t="shared" si="15"/>
        <v>35701</v>
      </c>
      <c r="E106" s="51">
        <f t="shared" si="16"/>
        <v>35701</v>
      </c>
      <c r="F106" s="6" t="s">
        <v>904</v>
      </c>
      <c r="G106" s="6" t="s">
        <v>924</v>
      </c>
      <c r="H106" s="6" t="s">
        <v>14</v>
      </c>
      <c r="I106" s="37" t="str">
        <f>IF(H106="NR","",VLOOKUP(H106,liste!$A$1:$H$15,2))</f>
        <v>Vorlage Grosser Rat</v>
      </c>
      <c r="J106" s="37" t="str">
        <f>IF(H106="NR","",VLOOKUP(H106,liste!$A$1:$H$15,3))</f>
        <v>Projet du Grand Conseil</v>
      </c>
      <c r="K106" s="6" t="s">
        <v>3</v>
      </c>
      <c r="L106" s="6"/>
      <c r="M106" s="36"/>
      <c r="N106" s="36"/>
      <c r="O106" s="6"/>
      <c r="P106" s="36" t="str">
        <f>IF([1]csv!G102="ST",VLOOKUP([1]csv!N102,[1]liste!$A$1:$H$15,2),"")</f>
        <v/>
      </c>
      <c r="Q106" s="36" t="str">
        <f>IF([1]csv!G102="ST",VLOOKUP([1]csv!N102,[1]liste!$A$1:$H$15,3),"")</f>
        <v/>
      </c>
      <c r="R106" s="6">
        <v>675461</v>
      </c>
      <c r="S106" s="56">
        <f t="shared" si="17"/>
        <v>675461</v>
      </c>
      <c r="T106" s="34">
        <f t="shared" si="18"/>
        <v>32.510093106781888</v>
      </c>
      <c r="U106" s="16">
        <v>0.32510093106781884</v>
      </c>
      <c r="V106" s="19">
        <v>249026</v>
      </c>
      <c r="W106" s="19">
        <v>219593</v>
      </c>
      <c r="X106" s="19">
        <v>208848</v>
      </c>
      <c r="Y106" s="6">
        <v>122683</v>
      </c>
      <c r="Z106" s="56">
        <f t="shared" si="19"/>
        <v>122683</v>
      </c>
      <c r="AA106" s="6">
        <v>71244</v>
      </c>
      <c r="AB106" s="56">
        <f t="shared" si="20"/>
        <v>71244</v>
      </c>
      <c r="AC106" s="34">
        <f t="shared" si="21"/>
        <v>63.262464741887413</v>
      </c>
      <c r="AD106" s="16">
        <f t="shared" si="26"/>
        <v>0.63262464741887414</v>
      </c>
      <c r="AE106" s="34">
        <f t="shared" si="22"/>
        <v>36.737535258112594</v>
      </c>
      <c r="AF106" s="16">
        <f t="shared" si="27"/>
        <v>0.36737535258112591</v>
      </c>
      <c r="AG106" s="20">
        <f t="shared" si="23"/>
        <v>0.26524929483774823</v>
      </c>
      <c r="AH106" s="54">
        <f t="shared" si="24"/>
        <v>26.524929483774823</v>
      </c>
      <c r="AI106" s="6" t="s">
        <v>7</v>
      </c>
      <c r="AJ106" s="36" t="str">
        <f>IF(AI106="NR","",VLOOKUP(AI106,liste!$A$20:$H$29,2))</f>
        <v>Angenommen</v>
      </c>
      <c r="AK106" s="36" t="str">
        <f>IF(AI106="NR","",VLOOKUP(AI106,liste!$A$20:$H$29,3))</f>
        <v>Accepté</v>
      </c>
      <c r="AL106" s="6" t="s">
        <v>798</v>
      </c>
      <c r="AM106" t="str">
        <f t="shared" si="25"/>
        <v/>
      </c>
      <c r="AN106" t="str">
        <f>IF(AM106="","",VLOOKUP(AM106,liste!$A$30:$H$32,2))</f>
        <v/>
      </c>
      <c r="AO106" t="str">
        <f>IF(AM106="","",VLOOKUP(AM106,liste!$A$30:$H$32,3))</f>
        <v/>
      </c>
    </row>
    <row r="107" spans="1:41" x14ac:dyDescent="0.25">
      <c r="A107" s="63" t="str">
        <f t="shared" si="13"/>
        <v>19970928</v>
      </c>
      <c r="B107" s="10">
        <v>35701</v>
      </c>
      <c r="C107" s="52">
        <f t="shared" si="14"/>
        <v>35701</v>
      </c>
      <c r="D107" s="47">
        <f t="shared" si="15"/>
        <v>35701</v>
      </c>
      <c r="E107" s="51">
        <f t="shared" si="16"/>
        <v>35701</v>
      </c>
      <c r="F107" s="6" t="s">
        <v>904</v>
      </c>
      <c r="G107" s="6" t="s">
        <v>924</v>
      </c>
      <c r="H107" s="6" t="s">
        <v>15</v>
      </c>
      <c r="I107" s="37" t="str">
        <f>IF(H107="NR","",VLOOKUP(H107,liste!$A$1:$H$15,2))</f>
        <v>Volksvorschlag</v>
      </c>
      <c r="J107" s="37" t="str">
        <f>IF(H107="NR","",VLOOKUP(H107,liste!$A$1:$H$15,3))</f>
        <v>Projet populaire</v>
      </c>
      <c r="K107" s="6" t="s">
        <v>3</v>
      </c>
      <c r="L107" s="6"/>
      <c r="M107" s="36"/>
      <c r="N107" s="36"/>
      <c r="O107" s="6"/>
      <c r="P107" s="36" t="str">
        <f>IF([1]csv!G103="ST",VLOOKUP([1]csv!N103,[1]liste!$A$1:$H$15,2),"")</f>
        <v/>
      </c>
      <c r="Q107" s="36" t="str">
        <f>IF([1]csv!G103="ST",VLOOKUP([1]csv!N103,[1]liste!$A$1:$H$15,3),"")</f>
        <v/>
      </c>
      <c r="R107" s="6">
        <v>675461</v>
      </c>
      <c r="S107" s="56">
        <f t="shared" si="17"/>
        <v>675461</v>
      </c>
      <c r="T107" s="34">
        <f t="shared" si="18"/>
        <v>32.510093106781888</v>
      </c>
      <c r="U107" s="16">
        <v>0.32510093106781884</v>
      </c>
      <c r="V107" s="19">
        <v>249026</v>
      </c>
      <c r="W107" s="19">
        <v>219593</v>
      </c>
      <c r="X107" s="19">
        <v>208848</v>
      </c>
      <c r="Y107" s="6">
        <v>63477</v>
      </c>
      <c r="Z107" s="56">
        <f t="shared" si="19"/>
        <v>63477</v>
      </c>
      <c r="AA107" s="6">
        <v>126961</v>
      </c>
      <c r="AB107" s="56">
        <f t="shared" si="20"/>
        <v>126961</v>
      </c>
      <c r="AC107" s="34">
        <f t="shared" si="21"/>
        <v>33.332108087671578</v>
      </c>
      <c r="AD107" s="16">
        <f t="shared" si="26"/>
        <v>0.3333210808767158</v>
      </c>
      <c r="AE107" s="34">
        <f t="shared" si="22"/>
        <v>66.667891912328429</v>
      </c>
      <c r="AF107" s="16">
        <f t="shared" si="27"/>
        <v>0.66667891912328425</v>
      </c>
      <c r="AG107" s="20">
        <f t="shared" si="23"/>
        <v>-0.33335783824656845</v>
      </c>
      <c r="AH107" s="54">
        <f t="shared" si="24"/>
        <v>33.335783824656843</v>
      </c>
      <c r="AI107" s="6" t="s">
        <v>8</v>
      </c>
      <c r="AJ107" s="36" t="str">
        <f>IF(AI107="NR","",VLOOKUP(AI107,liste!$A$20:$H$29,2))</f>
        <v>Verworfen</v>
      </c>
      <c r="AK107" s="36" t="str">
        <f>IF(AI107="NR","",VLOOKUP(AI107,liste!$A$20:$H$29,3))</f>
        <v>Rejeté</v>
      </c>
      <c r="AL107" s="6" t="s">
        <v>798</v>
      </c>
      <c r="AM107" t="str">
        <f t="shared" si="25"/>
        <v/>
      </c>
      <c r="AN107" t="str">
        <f>IF(AM107="","",VLOOKUP(AM107,liste!$A$30:$H$32,2))</f>
        <v/>
      </c>
      <c r="AO107" t="str">
        <f>IF(AM107="","",VLOOKUP(AM107,liste!$A$30:$H$32,3))</f>
        <v/>
      </c>
    </row>
    <row r="108" spans="1:41" x14ac:dyDescent="0.25">
      <c r="A108" s="63" t="str">
        <f t="shared" si="13"/>
        <v>19970928</v>
      </c>
      <c r="B108" s="10">
        <v>35701</v>
      </c>
      <c r="C108" s="52">
        <f t="shared" si="14"/>
        <v>35701</v>
      </c>
      <c r="D108" s="47">
        <f t="shared" si="15"/>
        <v>35701</v>
      </c>
      <c r="E108" s="51">
        <f t="shared" si="16"/>
        <v>35701</v>
      </c>
      <c r="F108" s="6" t="s">
        <v>904</v>
      </c>
      <c r="G108" s="6" t="s">
        <v>924</v>
      </c>
      <c r="H108" s="6" t="s">
        <v>26</v>
      </c>
      <c r="I108" s="37" t="str">
        <f>IF(H108="NR","",VLOOKUP(H108,liste!$A$1:$H$15,2))</f>
        <v>Stichfrage</v>
      </c>
      <c r="J108" s="37" t="str">
        <f>IF(H108="NR","",VLOOKUP(H108,liste!$A$1:$H$15,3))</f>
        <v>Question subsidiaire</v>
      </c>
      <c r="K108" s="6" t="s">
        <v>3</v>
      </c>
      <c r="L108" s="6" t="str">
        <f>(H106)</f>
        <v>VGR</v>
      </c>
      <c r="M108" s="36" t="str">
        <f>IF([1]csv!G104="ST",VLOOKUP([1]csv!K104,[1]liste!$A$1:$H$15,2),"")</f>
        <v>Vorlage Grosser Rat</v>
      </c>
      <c r="N108" s="36" t="str">
        <f>IF([1]csv!G104="ST",VLOOKUP([1]csv!K104,[1]liste!$A$1:$H$15,3),"")</f>
        <v>Projet du Grand Conseil</v>
      </c>
      <c r="O108" s="6" t="str">
        <f>(H107)</f>
        <v>VV</v>
      </c>
      <c r="P108" s="36" t="str">
        <f>IF([1]csv!G104="ST",VLOOKUP([1]csv!N104,[1]liste!$A$1:$H$15,2),"")</f>
        <v>Volksvorschlag</v>
      </c>
      <c r="Q108" s="36" t="str">
        <f>IF([1]csv!G104="ST",VLOOKUP([1]csv!N104,[1]liste!$A$1:$H$15,3),"")</f>
        <v>Projet populaire</v>
      </c>
      <c r="R108" s="6">
        <v>675461</v>
      </c>
      <c r="S108" s="56">
        <f t="shared" si="17"/>
        <v>675461</v>
      </c>
      <c r="T108" s="34">
        <f t="shared" si="18"/>
        <v>32.510093106781888</v>
      </c>
      <c r="U108" s="16">
        <v>0.32510093106781884</v>
      </c>
      <c r="V108" s="19">
        <v>249026</v>
      </c>
      <c r="W108" s="19">
        <v>219593</v>
      </c>
      <c r="X108" s="19">
        <v>208848</v>
      </c>
      <c r="Y108" s="6">
        <v>114933</v>
      </c>
      <c r="Z108" s="56">
        <f t="shared" si="19"/>
        <v>114933</v>
      </c>
      <c r="AA108" s="6">
        <v>63392</v>
      </c>
      <c r="AB108" s="56">
        <f t="shared" si="20"/>
        <v>63392</v>
      </c>
      <c r="AC108" s="34">
        <f t="shared" si="21"/>
        <v>64.451422963689893</v>
      </c>
      <c r="AD108" s="16">
        <f t="shared" si="26"/>
        <v>0.64451422963689897</v>
      </c>
      <c r="AE108" s="34">
        <f t="shared" si="22"/>
        <v>35.548577036310107</v>
      </c>
      <c r="AF108" s="16">
        <f t="shared" si="27"/>
        <v>0.35548577036310108</v>
      </c>
      <c r="AG108" s="20">
        <f t="shared" si="23"/>
        <v>0.28902845927379789</v>
      </c>
      <c r="AH108" s="54">
        <f t="shared" si="24"/>
        <v>28.90284592737979</v>
      </c>
      <c r="AI108" s="6" t="s">
        <v>878</v>
      </c>
      <c r="AJ108" s="36" t="str">
        <f>IF(AI108="NR","",VLOOKUP(AI108,liste!$A$20:$H$29,2))</f>
        <v/>
      </c>
      <c r="AK108" s="36" t="str">
        <f>IF(AI108="NR","",VLOOKUP(AI108,liste!$A$20:$H$29,3))</f>
        <v/>
      </c>
      <c r="AL108" s="6" t="s">
        <v>798</v>
      </c>
      <c r="AM108" t="str">
        <f t="shared" si="25"/>
        <v>N</v>
      </c>
      <c r="AN108" t="str">
        <f>IF(AM108="","",VLOOKUP(AM108,liste!$A$30:$H$32,2))</f>
        <v>nicht massgebend</v>
      </c>
      <c r="AO108" t="str">
        <f>IF(AM108="","",VLOOKUP(AM108,liste!$A$30:$H$32,3))</f>
        <v>sans incidence</v>
      </c>
    </row>
    <row r="109" spans="1:41" x14ac:dyDescent="0.25">
      <c r="A109" s="63" t="str">
        <f t="shared" si="13"/>
        <v>19970608</v>
      </c>
      <c r="B109" s="10">
        <v>35589</v>
      </c>
      <c r="C109" s="52">
        <f t="shared" si="14"/>
        <v>35589</v>
      </c>
      <c r="D109" s="47">
        <f t="shared" si="15"/>
        <v>35589</v>
      </c>
      <c r="E109" s="51">
        <f t="shared" si="16"/>
        <v>35589</v>
      </c>
      <c r="F109" s="6" t="s">
        <v>61</v>
      </c>
      <c r="G109" s="6" t="s">
        <v>659</v>
      </c>
      <c r="H109" s="6" t="s">
        <v>2</v>
      </c>
      <c r="I109" s="37" t="str">
        <f>IF(H109="NR","",VLOOKUP(H109,liste!$A$1:$H$15,2))</f>
        <v>Fakultatives Referendum (ab 1972)</v>
      </c>
      <c r="J109" s="37" t="str">
        <f>IF(H109="NR","",VLOOKUP(H109,liste!$A$1:$H$15,3))</f>
        <v>référendum facultatif</v>
      </c>
      <c r="K109" s="6" t="s">
        <v>4</v>
      </c>
      <c r="L109" s="6"/>
      <c r="M109" s="36"/>
      <c r="N109" s="36"/>
      <c r="O109" s="6"/>
      <c r="P109" s="36" t="str">
        <f>IF([1]csv!G105="ST",VLOOKUP([1]csv!N105,[1]liste!$A$1:$H$15,2),"")</f>
        <v/>
      </c>
      <c r="Q109" s="36" t="str">
        <f>IF([1]csv!G105="ST",VLOOKUP([1]csv!N105,[1]liste!$A$1:$H$15,3),"")</f>
        <v/>
      </c>
      <c r="R109" s="6">
        <v>675231</v>
      </c>
      <c r="S109" s="56">
        <f t="shared" si="17"/>
        <v>675231</v>
      </c>
      <c r="T109" s="34">
        <f t="shared" si="18"/>
        <v>32.440453711396543</v>
      </c>
      <c r="U109" s="16">
        <v>0.32440453711396544</v>
      </c>
      <c r="V109" s="19">
        <v>226062</v>
      </c>
      <c r="W109" s="19">
        <v>219048</v>
      </c>
      <c r="X109" s="19">
        <v>213077</v>
      </c>
      <c r="Y109" s="6">
        <v>137738</v>
      </c>
      <c r="Z109" s="56">
        <f t="shared" si="19"/>
        <v>137738</v>
      </c>
      <c r="AA109" s="6">
        <v>75339</v>
      </c>
      <c r="AB109" s="56">
        <f t="shared" si="20"/>
        <v>75339</v>
      </c>
      <c r="AC109" s="34">
        <f t="shared" si="21"/>
        <v>64.642359334888326</v>
      </c>
      <c r="AD109" s="16">
        <f t="shared" si="26"/>
        <v>0.64642359334888322</v>
      </c>
      <c r="AE109" s="34">
        <f t="shared" si="22"/>
        <v>35.357640665111674</v>
      </c>
      <c r="AF109" s="16">
        <f t="shared" si="27"/>
        <v>0.35357640665111673</v>
      </c>
      <c r="AG109" s="20">
        <f t="shared" si="23"/>
        <v>0.29284718669776649</v>
      </c>
      <c r="AH109" s="54">
        <f t="shared" si="24"/>
        <v>29.284718669776648</v>
      </c>
      <c r="AI109" s="6" t="s">
        <v>7</v>
      </c>
      <c r="AJ109" s="36" t="str">
        <f>IF(AI109="NR","",VLOOKUP(AI109,liste!$A$20:$H$29,2))</f>
        <v>Angenommen</v>
      </c>
      <c r="AK109" s="36" t="str">
        <f>IF(AI109="NR","",VLOOKUP(AI109,liste!$A$20:$H$29,3))</f>
        <v>Accepté</v>
      </c>
      <c r="AL109" s="6" t="s">
        <v>796</v>
      </c>
      <c r="AM109" t="str">
        <f t="shared" si="25"/>
        <v/>
      </c>
      <c r="AN109" t="str">
        <f>IF(AM109="","",VLOOKUP(AM109,liste!$A$30:$H$32,2))</f>
        <v/>
      </c>
      <c r="AO109" t="str">
        <f>IF(AM109="","",VLOOKUP(AM109,liste!$A$30:$H$32,3))</f>
        <v/>
      </c>
    </row>
    <row r="110" spans="1:41" x14ac:dyDescent="0.25">
      <c r="A110" s="63" t="str">
        <f t="shared" si="13"/>
        <v>19961201</v>
      </c>
      <c r="B110" s="10">
        <v>35400</v>
      </c>
      <c r="C110" s="52">
        <f t="shared" si="14"/>
        <v>35400</v>
      </c>
      <c r="D110" s="47">
        <f t="shared" si="15"/>
        <v>35400</v>
      </c>
      <c r="E110" s="51">
        <f t="shared" si="16"/>
        <v>35400</v>
      </c>
      <c r="F110" s="6" t="s">
        <v>60</v>
      </c>
      <c r="G110" s="6" t="s">
        <v>658</v>
      </c>
      <c r="H110" s="6" t="s">
        <v>2</v>
      </c>
      <c r="I110" s="37" t="str">
        <f>IF(H110="NR","",VLOOKUP(H110,liste!$A$1:$H$15,2))</f>
        <v>Fakultatives Referendum (ab 1972)</v>
      </c>
      <c r="J110" s="37" t="str">
        <f>IF(H110="NR","",VLOOKUP(H110,liste!$A$1:$H$15,3))</f>
        <v>référendum facultatif</v>
      </c>
      <c r="K110" s="6" t="s">
        <v>4</v>
      </c>
      <c r="L110" s="6"/>
      <c r="M110" s="36"/>
      <c r="N110" s="36"/>
      <c r="O110" s="6"/>
      <c r="P110" s="36" t="str">
        <f>IF([1]csv!G106="ST",VLOOKUP([1]csv!N106,[1]liste!$A$1:$H$15,2),"")</f>
        <v/>
      </c>
      <c r="Q110" s="36" t="str">
        <f>IF([1]csv!G106="ST",VLOOKUP([1]csv!N106,[1]liste!$A$1:$H$15,3),"")</f>
        <v/>
      </c>
      <c r="R110" s="6">
        <v>675359</v>
      </c>
      <c r="S110" s="56">
        <f t="shared" si="17"/>
        <v>675359</v>
      </c>
      <c r="T110" s="34">
        <f t="shared" si="18"/>
        <v>44.789808087254336</v>
      </c>
      <c r="U110" s="16">
        <v>0.44789808087254335</v>
      </c>
      <c r="V110" s="19">
        <v>313482</v>
      </c>
      <c r="W110" s="19">
        <v>302492</v>
      </c>
      <c r="X110" s="19">
        <v>298049</v>
      </c>
      <c r="Y110" s="6">
        <v>163903</v>
      </c>
      <c r="Z110" s="56">
        <f t="shared" si="19"/>
        <v>163903</v>
      </c>
      <c r="AA110" s="6">
        <v>134146</v>
      </c>
      <c r="AB110" s="56">
        <f t="shared" si="20"/>
        <v>134146</v>
      </c>
      <c r="AC110" s="34">
        <f t="shared" si="21"/>
        <v>54.991964408536852</v>
      </c>
      <c r="AD110" s="16">
        <f t="shared" si="26"/>
        <v>0.54991964408536853</v>
      </c>
      <c r="AE110" s="34">
        <f t="shared" si="22"/>
        <v>45.008035591463148</v>
      </c>
      <c r="AF110" s="16">
        <f t="shared" si="27"/>
        <v>0.45008035591463147</v>
      </c>
      <c r="AG110" s="20">
        <f t="shared" si="23"/>
        <v>9.9839288170737062E-2</v>
      </c>
      <c r="AH110" s="54">
        <f t="shared" si="24"/>
        <v>9.9839288170737071</v>
      </c>
      <c r="AI110" s="6" t="s">
        <v>7</v>
      </c>
      <c r="AJ110" s="36" t="str">
        <f>IF(AI110="NR","",VLOOKUP(AI110,liste!$A$20:$H$29,2))</f>
        <v>Angenommen</v>
      </c>
      <c r="AK110" s="36" t="str">
        <f>IF(AI110="NR","",VLOOKUP(AI110,liste!$A$20:$H$29,3))</f>
        <v>Accepté</v>
      </c>
      <c r="AL110" s="6" t="s">
        <v>794</v>
      </c>
      <c r="AM110" t="str">
        <f t="shared" si="25"/>
        <v/>
      </c>
      <c r="AN110" t="str">
        <f>IF(AM110="","",VLOOKUP(AM110,liste!$A$30:$H$32,2))</f>
        <v/>
      </c>
      <c r="AO110" t="str">
        <f>IF(AM110="","",VLOOKUP(AM110,liste!$A$30:$H$32,3))</f>
        <v/>
      </c>
    </row>
    <row r="111" spans="1:41" x14ac:dyDescent="0.25">
      <c r="A111" s="63" t="str">
        <f t="shared" si="13"/>
        <v>19960310</v>
      </c>
      <c r="B111" s="10">
        <v>35134</v>
      </c>
      <c r="C111" s="52">
        <f t="shared" si="14"/>
        <v>35134</v>
      </c>
      <c r="D111" s="47">
        <f t="shared" si="15"/>
        <v>35134</v>
      </c>
      <c r="E111" s="51">
        <f t="shared" si="16"/>
        <v>35134</v>
      </c>
      <c r="F111" s="6" t="s">
        <v>59</v>
      </c>
      <c r="G111" s="6" t="s">
        <v>656</v>
      </c>
      <c r="H111" s="6" t="s">
        <v>10</v>
      </c>
      <c r="I111" s="37" t="str">
        <f>IF(H111="NR","",VLOOKUP(H111,liste!$A$1:$H$15,2))</f>
        <v>Volksinitiative</v>
      </c>
      <c r="J111" s="37" t="str">
        <f>IF(H111="NR","",VLOOKUP(H111,liste!$A$1:$H$15,3))</f>
        <v>Initiative populaire</v>
      </c>
      <c r="K111" s="6" t="s">
        <v>4</v>
      </c>
      <c r="L111" s="6"/>
      <c r="M111" s="36"/>
      <c r="N111" s="36"/>
      <c r="O111" s="6"/>
      <c r="P111" s="36" t="str">
        <f>IF([1]csv!G107="ST",VLOOKUP([1]csv!N107,[1]liste!$A$1:$H$15,2),"")</f>
        <v/>
      </c>
      <c r="Q111" s="36" t="str">
        <f>IF([1]csv!G107="ST",VLOOKUP([1]csv!N107,[1]liste!$A$1:$H$15,3),"")</f>
        <v/>
      </c>
      <c r="R111" s="6">
        <v>675533</v>
      </c>
      <c r="S111" s="56">
        <f t="shared" si="17"/>
        <v>675533</v>
      </c>
      <c r="T111" s="34">
        <f t="shared" si="18"/>
        <v>30.697834154660097</v>
      </c>
      <c r="U111" s="16">
        <v>0.30697834154660097</v>
      </c>
      <c r="V111" s="19">
        <v>210922</v>
      </c>
      <c r="W111" s="19">
        <v>207374</v>
      </c>
      <c r="X111" s="19">
        <v>202270</v>
      </c>
      <c r="Y111" s="6">
        <v>59766</v>
      </c>
      <c r="Z111" s="56">
        <f t="shared" si="19"/>
        <v>59766</v>
      </c>
      <c r="AA111" s="6">
        <v>142504</v>
      </c>
      <c r="AB111" s="56">
        <f t="shared" si="20"/>
        <v>142504</v>
      </c>
      <c r="AC111" s="34">
        <f t="shared" si="21"/>
        <v>29.547634350126067</v>
      </c>
      <c r="AD111" s="16">
        <f t="shared" si="26"/>
        <v>0.29547634350126067</v>
      </c>
      <c r="AE111" s="34">
        <f t="shared" si="22"/>
        <v>70.452365649873926</v>
      </c>
      <c r="AF111" s="16">
        <f t="shared" si="27"/>
        <v>0.70452365649873927</v>
      </c>
      <c r="AG111" s="20">
        <f t="shared" si="23"/>
        <v>-0.4090473129974786</v>
      </c>
      <c r="AH111" s="54">
        <f t="shared" si="24"/>
        <v>40.904731299747858</v>
      </c>
      <c r="AI111" s="6" t="s">
        <v>8</v>
      </c>
      <c r="AJ111" s="36" t="str">
        <f>IF(AI111="NR","",VLOOKUP(AI111,liste!$A$20:$H$29,2))</f>
        <v>Verworfen</v>
      </c>
      <c r="AK111" s="36" t="str">
        <f>IF(AI111="NR","",VLOOKUP(AI111,liste!$A$20:$H$29,3))</f>
        <v>Rejeté</v>
      </c>
      <c r="AL111" s="6" t="s">
        <v>792</v>
      </c>
      <c r="AM111" t="str">
        <f t="shared" si="25"/>
        <v/>
      </c>
      <c r="AN111" t="str">
        <f>IF(AM111="","",VLOOKUP(AM111,liste!$A$30:$H$32,2))</f>
        <v/>
      </c>
      <c r="AO111" t="str">
        <f>IF(AM111="","",VLOOKUP(AM111,liste!$A$30:$H$32,3))</f>
        <v/>
      </c>
    </row>
    <row r="112" spans="1:41" x14ac:dyDescent="0.25">
      <c r="A112" s="63" t="str">
        <f t="shared" si="13"/>
        <v>19960310</v>
      </c>
      <c r="B112" s="10">
        <v>35134</v>
      </c>
      <c r="C112" s="52">
        <f t="shared" si="14"/>
        <v>35134</v>
      </c>
      <c r="D112" s="47">
        <f t="shared" si="15"/>
        <v>35134</v>
      </c>
      <c r="E112" s="51">
        <f t="shared" si="16"/>
        <v>35134</v>
      </c>
      <c r="F112" s="6" t="s">
        <v>230</v>
      </c>
      <c r="G112" s="6" t="s">
        <v>657</v>
      </c>
      <c r="H112" s="6" t="s">
        <v>2</v>
      </c>
      <c r="I112" s="37" t="str">
        <f>IF(H112="NR","",VLOOKUP(H112,liste!$A$1:$H$15,2))</f>
        <v>Fakultatives Referendum (ab 1972)</v>
      </c>
      <c r="J112" s="37" t="str">
        <f>IF(H112="NR","",VLOOKUP(H112,liste!$A$1:$H$15,3))</f>
        <v>référendum facultatif</v>
      </c>
      <c r="K112" s="6" t="s">
        <v>4</v>
      </c>
      <c r="L112" s="6"/>
      <c r="M112" s="36"/>
      <c r="N112" s="36"/>
      <c r="O112" s="6"/>
      <c r="P112" s="36" t="str">
        <f>IF([1]csv!G108="ST",VLOOKUP([1]csv!N108,[1]liste!$A$1:$H$15,2),"")</f>
        <v/>
      </c>
      <c r="Q112" s="36" t="str">
        <f>IF([1]csv!G108="ST",VLOOKUP([1]csv!N108,[1]liste!$A$1:$H$15,3),"")</f>
        <v/>
      </c>
      <c r="R112" s="6">
        <v>675533</v>
      </c>
      <c r="S112" s="56">
        <f t="shared" si="17"/>
        <v>675533</v>
      </c>
      <c r="T112" s="34">
        <f t="shared" si="18"/>
        <v>30.697834154660097</v>
      </c>
      <c r="U112" s="16">
        <v>0.30697834154660097</v>
      </c>
      <c r="V112" s="19">
        <v>210922</v>
      </c>
      <c r="W112" s="19">
        <v>207374</v>
      </c>
      <c r="X112" s="19">
        <v>201382</v>
      </c>
      <c r="Y112" s="6">
        <v>126720</v>
      </c>
      <c r="Z112" s="56">
        <f t="shared" si="19"/>
        <v>126720</v>
      </c>
      <c r="AA112" s="6">
        <v>74662</v>
      </c>
      <c r="AB112" s="56">
        <f t="shared" si="20"/>
        <v>74662</v>
      </c>
      <c r="AC112" s="34">
        <f t="shared" si="21"/>
        <v>62.925186958119397</v>
      </c>
      <c r="AD112" s="16">
        <f t="shared" si="26"/>
        <v>0.62925186958119395</v>
      </c>
      <c r="AE112" s="34">
        <f t="shared" si="22"/>
        <v>37.074813041880603</v>
      </c>
      <c r="AF112" s="16">
        <f t="shared" si="27"/>
        <v>0.37074813041880605</v>
      </c>
      <c r="AG112" s="20">
        <f t="shared" si="23"/>
        <v>0.25850373916238789</v>
      </c>
      <c r="AH112" s="54">
        <f t="shared" si="24"/>
        <v>25.850373916238787</v>
      </c>
      <c r="AI112" s="6" t="s">
        <v>7</v>
      </c>
      <c r="AJ112" s="36" t="str">
        <f>IF(AI112="NR","",VLOOKUP(AI112,liste!$A$20:$H$29,2))</f>
        <v>Angenommen</v>
      </c>
      <c r="AK112" s="36" t="str">
        <f>IF(AI112="NR","",VLOOKUP(AI112,liste!$A$20:$H$29,3))</f>
        <v>Accepté</v>
      </c>
      <c r="AL112" s="6" t="s">
        <v>792</v>
      </c>
      <c r="AM112" t="str">
        <f t="shared" si="25"/>
        <v/>
      </c>
      <c r="AN112" t="str">
        <f>IF(AM112="","",VLOOKUP(AM112,liste!$A$30:$H$32,2))</f>
        <v/>
      </c>
      <c r="AO112" t="str">
        <f>IF(AM112="","",VLOOKUP(AM112,liste!$A$30:$H$32,3))</f>
        <v/>
      </c>
    </row>
    <row r="113" spans="1:41" x14ac:dyDescent="0.25">
      <c r="A113" s="63" t="str">
        <f t="shared" si="13"/>
        <v>19950312</v>
      </c>
      <c r="B113" s="10">
        <v>34770</v>
      </c>
      <c r="C113" s="52">
        <f t="shared" si="14"/>
        <v>34770</v>
      </c>
      <c r="D113" s="47">
        <f t="shared" si="15"/>
        <v>34770</v>
      </c>
      <c r="E113" s="51">
        <f t="shared" si="16"/>
        <v>34770</v>
      </c>
      <c r="F113" s="6" t="s">
        <v>57</v>
      </c>
      <c r="G113" s="6" t="s">
        <v>654</v>
      </c>
      <c r="H113" s="6" t="s">
        <v>1</v>
      </c>
      <c r="I113" s="37" t="str">
        <f>IF(H113="NR","",VLOOKUP(H113,liste!$A$1:$H$15,2))</f>
        <v>Obligatorisches Referendum</v>
      </c>
      <c r="J113" s="37" t="str">
        <f>IF(H113="NR","",VLOOKUP(H113,liste!$A$1:$H$15,3))</f>
        <v>référendum facultatif</v>
      </c>
      <c r="K113" s="6" t="s">
        <v>4</v>
      </c>
      <c r="L113" s="6"/>
      <c r="M113" s="36"/>
      <c r="N113" s="36"/>
      <c r="O113" s="6"/>
      <c r="P113" s="36" t="str">
        <f>IF([1]csv!G109="ST",VLOOKUP([1]csv!N109,[1]liste!$A$1:$H$15,2),"")</f>
        <v/>
      </c>
      <c r="Q113" s="36" t="str">
        <f>IF([1]csv!G109="ST",VLOOKUP([1]csv!N109,[1]liste!$A$1:$H$15,3),"")</f>
        <v/>
      </c>
      <c r="R113" s="6">
        <v>675583</v>
      </c>
      <c r="S113" s="56">
        <f t="shared" si="17"/>
        <v>675583</v>
      </c>
      <c r="T113" s="34">
        <f t="shared" si="18"/>
        <v>38.429771027394118</v>
      </c>
      <c r="U113" s="16">
        <v>0.38429771027394116</v>
      </c>
      <c r="V113" s="19">
        <v>266817</v>
      </c>
      <c r="W113" s="19">
        <v>259625</v>
      </c>
      <c r="X113" s="19">
        <v>249866</v>
      </c>
      <c r="Y113" s="6">
        <v>210680</v>
      </c>
      <c r="Z113" s="56">
        <f t="shared" si="19"/>
        <v>210680</v>
      </c>
      <c r="AA113" s="6">
        <v>39186</v>
      </c>
      <c r="AB113" s="56">
        <f t="shared" si="20"/>
        <v>39186</v>
      </c>
      <c r="AC113" s="34">
        <f t="shared" si="21"/>
        <v>84.31719401599257</v>
      </c>
      <c r="AD113" s="16">
        <f t="shared" si="26"/>
        <v>0.84317194015992569</v>
      </c>
      <c r="AE113" s="34">
        <f t="shared" si="22"/>
        <v>15.682805984007429</v>
      </c>
      <c r="AF113" s="16">
        <f t="shared" si="27"/>
        <v>0.15682805984007428</v>
      </c>
      <c r="AG113" s="20">
        <f t="shared" si="23"/>
        <v>0.68634388031985138</v>
      </c>
      <c r="AH113" s="54">
        <f t="shared" si="24"/>
        <v>68.634388031985139</v>
      </c>
      <c r="AI113" s="6" t="s">
        <v>7</v>
      </c>
      <c r="AJ113" s="36" t="str">
        <f>IF(AI113="NR","",VLOOKUP(AI113,liste!$A$20:$H$29,2))</f>
        <v>Angenommen</v>
      </c>
      <c r="AK113" s="36" t="str">
        <f>IF(AI113="NR","",VLOOKUP(AI113,liste!$A$20:$H$29,3))</f>
        <v>Accepté</v>
      </c>
      <c r="AL113" s="6" t="s">
        <v>791</v>
      </c>
      <c r="AM113" t="str">
        <f t="shared" si="25"/>
        <v/>
      </c>
      <c r="AN113" t="str">
        <f>IF(AM113="","",VLOOKUP(AM113,liste!$A$30:$H$32,2))</f>
        <v/>
      </c>
      <c r="AO113" t="str">
        <f>IF(AM113="","",VLOOKUP(AM113,liste!$A$30:$H$32,3))</f>
        <v/>
      </c>
    </row>
    <row r="114" spans="1:41" x14ac:dyDescent="0.25">
      <c r="A114" s="63" t="str">
        <f t="shared" si="13"/>
        <v>19950312</v>
      </c>
      <c r="B114" s="10">
        <v>34770</v>
      </c>
      <c r="C114" s="52">
        <f t="shared" si="14"/>
        <v>34770</v>
      </c>
      <c r="D114" s="47">
        <f t="shared" si="15"/>
        <v>34770</v>
      </c>
      <c r="E114" s="51">
        <f t="shared" si="16"/>
        <v>34770</v>
      </c>
      <c r="F114" s="6" t="s">
        <v>58</v>
      </c>
      <c r="G114" s="6" t="s">
        <v>655</v>
      </c>
      <c r="H114" s="6" t="s">
        <v>2</v>
      </c>
      <c r="I114" s="37" t="str">
        <f>IF(H114="NR","",VLOOKUP(H114,liste!$A$1:$H$15,2))</f>
        <v>Fakultatives Referendum (ab 1972)</v>
      </c>
      <c r="J114" s="37" t="str">
        <f>IF(H114="NR","",VLOOKUP(H114,liste!$A$1:$H$15,3))</f>
        <v>référendum facultatif</v>
      </c>
      <c r="K114" s="6" t="s">
        <v>4</v>
      </c>
      <c r="L114" s="6"/>
      <c r="M114" s="36"/>
      <c r="N114" s="36"/>
      <c r="O114" s="6"/>
      <c r="P114" s="36" t="str">
        <f>IF([1]csv!G110="ST",VLOOKUP([1]csv!N110,[1]liste!$A$1:$H$15,2),"")</f>
        <v/>
      </c>
      <c r="Q114" s="36" t="str">
        <f>IF([1]csv!G110="ST",VLOOKUP([1]csv!N110,[1]liste!$A$1:$H$15,3),"")</f>
        <v/>
      </c>
      <c r="R114" s="6">
        <v>675583</v>
      </c>
      <c r="S114" s="56">
        <f t="shared" si="17"/>
        <v>675583</v>
      </c>
      <c r="T114" s="34">
        <f t="shared" si="18"/>
        <v>38.421777931061023</v>
      </c>
      <c r="U114" s="16">
        <v>0.38421777931061024</v>
      </c>
      <c r="V114" s="19">
        <v>266817</v>
      </c>
      <c r="W114" s="19">
        <v>259571</v>
      </c>
      <c r="X114" s="19">
        <v>252740</v>
      </c>
      <c r="Y114" s="6">
        <v>164021</v>
      </c>
      <c r="Z114" s="56">
        <f t="shared" si="19"/>
        <v>164021</v>
      </c>
      <c r="AA114" s="6">
        <v>88719</v>
      </c>
      <c r="AB114" s="56">
        <f t="shared" si="20"/>
        <v>88719</v>
      </c>
      <c r="AC114" s="34">
        <f t="shared" si="21"/>
        <v>64.897127482788648</v>
      </c>
      <c r="AD114" s="16">
        <f t="shared" si="26"/>
        <v>0.64897127482788641</v>
      </c>
      <c r="AE114" s="34">
        <f t="shared" si="22"/>
        <v>35.102872517211367</v>
      </c>
      <c r="AF114" s="16">
        <f t="shared" si="27"/>
        <v>0.35102872517211364</v>
      </c>
      <c r="AG114" s="20">
        <f t="shared" si="23"/>
        <v>0.29794254965577277</v>
      </c>
      <c r="AH114" s="54">
        <f t="shared" si="24"/>
        <v>29.794254965577277</v>
      </c>
      <c r="AI114" s="6" t="s">
        <v>7</v>
      </c>
      <c r="AJ114" s="36" t="str">
        <f>IF(AI114="NR","",VLOOKUP(AI114,liste!$A$20:$H$29,2))</f>
        <v>Angenommen</v>
      </c>
      <c r="AK114" s="36" t="str">
        <f>IF(AI114="NR","",VLOOKUP(AI114,liste!$A$20:$H$29,3))</f>
        <v>Accepté</v>
      </c>
      <c r="AL114" s="6" t="s">
        <v>791</v>
      </c>
      <c r="AM114" t="str">
        <f t="shared" si="25"/>
        <v/>
      </c>
      <c r="AN114" t="str">
        <f>IF(AM114="","",VLOOKUP(AM114,liste!$A$30:$H$32,2))</f>
        <v/>
      </c>
      <c r="AO114" t="str">
        <f>IF(AM114="","",VLOOKUP(AM114,liste!$A$30:$H$32,3))</f>
        <v/>
      </c>
    </row>
    <row r="115" spans="1:41" x14ac:dyDescent="0.25">
      <c r="A115" s="63" t="str">
        <f t="shared" si="13"/>
        <v>19941204</v>
      </c>
      <c r="B115" s="10">
        <v>34672</v>
      </c>
      <c r="C115" s="52">
        <f t="shared" si="14"/>
        <v>34672</v>
      </c>
      <c r="D115" s="47">
        <f t="shared" si="15"/>
        <v>34672</v>
      </c>
      <c r="E115" s="51">
        <f t="shared" si="16"/>
        <v>34672</v>
      </c>
      <c r="F115" s="6" t="s">
        <v>911</v>
      </c>
      <c r="G115" s="6" t="s">
        <v>930</v>
      </c>
      <c r="H115" s="6" t="s">
        <v>10</v>
      </c>
      <c r="I115" s="37" t="str">
        <f>IF(H115="NR","",VLOOKUP(H115,liste!$A$1:$H$15,2))</f>
        <v>Volksinitiative</v>
      </c>
      <c r="J115" s="37" t="str">
        <f>IF(H115="NR","",VLOOKUP(H115,liste!$A$1:$H$15,3))</f>
        <v>Initiative populaire</v>
      </c>
      <c r="K115" s="6" t="s">
        <v>3</v>
      </c>
      <c r="L115" s="6"/>
      <c r="M115" s="36"/>
      <c r="N115" s="36"/>
      <c r="O115" s="6"/>
      <c r="P115" s="36" t="str">
        <f>IF([1]csv!G111="ST",VLOOKUP([1]csv!N111,[1]liste!$A$1:$H$15,2),"")</f>
        <v/>
      </c>
      <c r="Q115" s="36" t="str">
        <f>IF([1]csv!G111="ST",VLOOKUP([1]csv!N111,[1]liste!$A$1:$H$15,3),"")</f>
        <v/>
      </c>
      <c r="R115" s="6">
        <v>668597</v>
      </c>
      <c r="S115" s="56">
        <f t="shared" si="17"/>
        <v>668597</v>
      </c>
      <c r="T115" s="34">
        <f t="shared" si="18"/>
        <v>43.160229555322566</v>
      </c>
      <c r="U115" s="16">
        <v>0.43160229555322566</v>
      </c>
      <c r="V115" s="19">
        <v>298438</v>
      </c>
      <c r="W115" s="19">
        <v>288568</v>
      </c>
      <c r="X115" s="19">
        <v>286920</v>
      </c>
      <c r="Y115" s="6">
        <v>63496</v>
      </c>
      <c r="Z115" s="56">
        <f t="shared" si="19"/>
        <v>63496</v>
      </c>
      <c r="AA115" s="6">
        <v>220373</v>
      </c>
      <c r="AB115" s="56">
        <f t="shared" si="20"/>
        <v>220373</v>
      </c>
      <c r="AC115" s="34">
        <f t="shared" si="21"/>
        <v>22.368064142262806</v>
      </c>
      <c r="AD115" s="16">
        <f t="shared" si="26"/>
        <v>0.22368064142262806</v>
      </c>
      <c r="AE115" s="34">
        <f t="shared" si="22"/>
        <v>77.631935857737204</v>
      </c>
      <c r="AF115" s="16">
        <f t="shared" si="27"/>
        <v>0.776319358577372</v>
      </c>
      <c r="AG115" s="20">
        <f t="shared" si="23"/>
        <v>-0.552638717154744</v>
      </c>
      <c r="AH115" s="54">
        <f t="shared" si="24"/>
        <v>55.263871715474401</v>
      </c>
      <c r="AI115" s="6" t="s">
        <v>8</v>
      </c>
      <c r="AJ115" s="36" t="str">
        <f>IF(AI115="NR","",VLOOKUP(AI115,liste!$A$20:$H$29,2))</f>
        <v>Verworfen</v>
      </c>
      <c r="AK115" s="36" t="str">
        <f>IF(AI115="NR","",VLOOKUP(AI115,liste!$A$20:$H$29,3))</f>
        <v>Rejeté</v>
      </c>
      <c r="AL115" s="6" t="s">
        <v>789</v>
      </c>
      <c r="AM115" t="str">
        <f t="shared" si="25"/>
        <v/>
      </c>
      <c r="AN115" t="str">
        <f>IF(AM115="","",VLOOKUP(AM115,liste!$A$30:$H$32,2))</f>
        <v/>
      </c>
      <c r="AO115" t="str">
        <f>IF(AM115="","",VLOOKUP(AM115,liste!$A$30:$H$32,3))</f>
        <v/>
      </c>
    </row>
    <row r="116" spans="1:41" x14ac:dyDescent="0.25">
      <c r="A116" s="63" t="str">
        <f t="shared" si="13"/>
        <v>19941204</v>
      </c>
      <c r="B116" s="10">
        <v>34672</v>
      </c>
      <c r="C116" s="52">
        <f t="shared" si="14"/>
        <v>34672</v>
      </c>
      <c r="D116" s="47">
        <f t="shared" si="15"/>
        <v>34672</v>
      </c>
      <c r="E116" s="51">
        <f t="shared" si="16"/>
        <v>34672</v>
      </c>
      <c r="F116" s="6" t="s">
        <v>911</v>
      </c>
      <c r="G116" s="6" t="s">
        <v>930</v>
      </c>
      <c r="H116" s="6" t="s">
        <v>11</v>
      </c>
      <c r="I116" s="37" t="str">
        <f>IF(H116="NR","",VLOOKUP(H116,liste!$A$1:$H$15,2))</f>
        <v>Gegenvorschlag Grosser Rat</v>
      </c>
      <c r="J116" s="37" t="str">
        <f>IF(H116="NR","",VLOOKUP(H116,liste!$A$1:$H$15,3))</f>
        <v>Contre-projet du Grand Conseil</v>
      </c>
      <c r="K116" s="6" t="s">
        <v>3</v>
      </c>
      <c r="L116" s="6"/>
      <c r="M116" s="36"/>
      <c r="N116" s="36"/>
      <c r="O116" s="6"/>
      <c r="P116" s="36" t="str">
        <f>IF([1]csv!G112="ST",VLOOKUP([1]csv!N112,[1]liste!$A$1:$H$15,2),"")</f>
        <v/>
      </c>
      <c r="Q116" s="36" t="str">
        <f>IF([1]csv!G112="ST",VLOOKUP([1]csv!N112,[1]liste!$A$1:$H$15,3),"")</f>
        <v/>
      </c>
      <c r="R116" s="6">
        <v>668597</v>
      </c>
      <c r="S116" s="56">
        <f t="shared" si="17"/>
        <v>668597</v>
      </c>
      <c r="T116" s="34">
        <f t="shared" si="18"/>
        <v>43.160229555322566</v>
      </c>
      <c r="U116" s="16">
        <v>0.43160229555322566</v>
      </c>
      <c r="V116" s="19">
        <v>298438</v>
      </c>
      <c r="W116" s="19">
        <v>288568</v>
      </c>
      <c r="X116" s="19">
        <v>286920</v>
      </c>
      <c r="Y116" s="6">
        <v>108525</v>
      </c>
      <c r="Z116" s="56">
        <f t="shared" si="19"/>
        <v>108525</v>
      </c>
      <c r="AA116" s="6">
        <v>166362</v>
      </c>
      <c r="AB116" s="56">
        <f t="shared" si="20"/>
        <v>166362</v>
      </c>
      <c r="AC116" s="34">
        <f t="shared" si="21"/>
        <v>39.479858996605877</v>
      </c>
      <c r="AD116" s="16">
        <f t="shared" si="26"/>
        <v>0.39479858996605877</v>
      </c>
      <c r="AE116" s="34">
        <f t="shared" si="22"/>
        <v>60.520141003394123</v>
      </c>
      <c r="AF116" s="16">
        <f t="shared" si="27"/>
        <v>0.60520141003394123</v>
      </c>
      <c r="AG116" s="20">
        <f t="shared" si="23"/>
        <v>-0.21040282006788247</v>
      </c>
      <c r="AH116" s="54">
        <f t="shared" si="24"/>
        <v>21.040282006788246</v>
      </c>
      <c r="AI116" s="6" t="s">
        <v>8</v>
      </c>
      <c r="AJ116" s="36" t="str">
        <f>IF(AI116="NR","",VLOOKUP(AI116,liste!$A$20:$H$29,2))</f>
        <v>Verworfen</v>
      </c>
      <c r="AK116" s="36" t="str">
        <f>IF(AI116="NR","",VLOOKUP(AI116,liste!$A$20:$H$29,3))</f>
        <v>Rejeté</v>
      </c>
      <c r="AL116" s="6" t="s">
        <v>789</v>
      </c>
      <c r="AM116" t="str">
        <f t="shared" si="25"/>
        <v/>
      </c>
      <c r="AN116" t="str">
        <f>IF(AM116="","",VLOOKUP(AM116,liste!$A$30:$H$32,2))</f>
        <v/>
      </c>
      <c r="AO116" t="str">
        <f>IF(AM116="","",VLOOKUP(AM116,liste!$A$30:$H$32,3))</f>
        <v/>
      </c>
    </row>
    <row r="117" spans="1:41" x14ac:dyDescent="0.25">
      <c r="A117" s="63" t="str">
        <f t="shared" si="13"/>
        <v>19941204</v>
      </c>
      <c r="B117" s="10">
        <v>34672</v>
      </c>
      <c r="C117" s="52">
        <f t="shared" si="14"/>
        <v>34672</v>
      </c>
      <c r="D117" s="47">
        <f t="shared" si="15"/>
        <v>34672</v>
      </c>
      <c r="E117" s="51">
        <f t="shared" si="16"/>
        <v>34672</v>
      </c>
      <c r="F117" s="6" t="s">
        <v>911</v>
      </c>
      <c r="G117" s="6" t="s">
        <v>930</v>
      </c>
      <c r="H117" s="6" t="s">
        <v>26</v>
      </c>
      <c r="I117" s="37" t="str">
        <f>IF(H117="NR","",VLOOKUP(H117,liste!$A$1:$H$15,2))</f>
        <v>Stichfrage</v>
      </c>
      <c r="J117" s="37" t="str">
        <f>IF(H117="NR","",VLOOKUP(H117,liste!$A$1:$H$15,3))</f>
        <v>Question subsidiaire</v>
      </c>
      <c r="K117" s="6" t="s">
        <v>3</v>
      </c>
      <c r="L117" s="6" t="str">
        <f>(H115)</f>
        <v>VI</v>
      </c>
      <c r="M117" s="36" t="str">
        <f>IF([1]csv!G113="ST",VLOOKUP([1]csv!K113,[1]liste!$A$1:$H$15,2),"")</f>
        <v>Volksinitiative</v>
      </c>
      <c r="N117" s="36" t="str">
        <f>IF([1]csv!G113="ST",VLOOKUP([1]csv!K113,[1]liste!$A$1:$H$15,3),"")</f>
        <v>Initiative populaire</v>
      </c>
      <c r="O117" s="6" t="str">
        <f>(H116)</f>
        <v>GGR</v>
      </c>
      <c r="P117" s="36" t="str">
        <f>IF([1]csv!G113="ST",VLOOKUP([1]csv!N113,[1]liste!$A$1:$H$15,2),"")</f>
        <v>Gegenvorschlag Grosser Rat</v>
      </c>
      <c r="Q117" s="36" t="str">
        <f>IF([1]csv!G113="ST",VLOOKUP([1]csv!N113,[1]liste!$A$1:$H$15,3),"")</f>
        <v>Contre-projet du Grand Conseil</v>
      </c>
      <c r="R117" s="6">
        <v>668597</v>
      </c>
      <c r="S117" s="56">
        <f t="shared" si="17"/>
        <v>668597</v>
      </c>
      <c r="T117" s="34">
        <f t="shared" si="18"/>
        <v>43.160229555322566</v>
      </c>
      <c r="U117" s="16">
        <v>0.43160229555322566</v>
      </c>
      <c r="V117" s="19">
        <v>298438</v>
      </c>
      <c r="W117" s="19">
        <v>288568</v>
      </c>
      <c r="X117" s="19">
        <v>286920</v>
      </c>
      <c r="Y117" s="6">
        <v>64461</v>
      </c>
      <c r="Z117" s="56">
        <f t="shared" si="19"/>
        <v>64461</v>
      </c>
      <c r="AA117" s="6">
        <v>163760</v>
      </c>
      <c r="AB117" s="56">
        <f t="shared" si="20"/>
        <v>163760</v>
      </c>
      <c r="AC117" s="34">
        <f t="shared" si="21"/>
        <v>28.244990601215488</v>
      </c>
      <c r="AD117" s="16">
        <f t="shared" si="26"/>
        <v>0.28244990601215486</v>
      </c>
      <c r="AE117" s="34">
        <f t="shared" si="22"/>
        <v>71.755009398784509</v>
      </c>
      <c r="AF117" s="16">
        <f t="shared" si="27"/>
        <v>0.71755009398784508</v>
      </c>
      <c r="AG117" s="20">
        <f t="shared" si="23"/>
        <v>-0.43510018797569022</v>
      </c>
      <c r="AH117" s="54">
        <f t="shared" si="24"/>
        <v>43.510018797569025</v>
      </c>
      <c r="AI117" s="6" t="s">
        <v>878</v>
      </c>
      <c r="AJ117" s="36" t="str">
        <f>IF(AI117="NR","",VLOOKUP(AI117,liste!$A$20:$H$29,2))</f>
        <v/>
      </c>
      <c r="AK117" s="36" t="str">
        <f>IF(AI117="NR","",VLOOKUP(AI117,liste!$A$20:$H$29,3))</f>
        <v/>
      </c>
      <c r="AL117" s="6" t="s">
        <v>789</v>
      </c>
      <c r="AM117" t="str">
        <f t="shared" si="25"/>
        <v>N</v>
      </c>
      <c r="AN117" t="str">
        <f>IF(AM117="","",VLOOKUP(AM117,liste!$A$30:$H$32,2))</f>
        <v>nicht massgebend</v>
      </c>
      <c r="AO117" t="str">
        <f>IF(AM117="","",VLOOKUP(AM117,liste!$A$30:$H$32,3))</f>
        <v>sans incidence</v>
      </c>
    </row>
    <row r="118" spans="1:41" x14ac:dyDescent="0.25">
      <c r="A118" s="63" t="str">
        <f t="shared" si="13"/>
        <v>19940925</v>
      </c>
      <c r="B118" s="10">
        <v>34602</v>
      </c>
      <c r="C118" s="52">
        <f t="shared" si="14"/>
        <v>34602</v>
      </c>
      <c r="D118" s="47">
        <f t="shared" si="15"/>
        <v>34602</v>
      </c>
      <c r="E118" s="51">
        <f t="shared" si="16"/>
        <v>34602</v>
      </c>
      <c r="F118" s="6" t="s">
        <v>54</v>
      </c>
      <c r="G118" s="6" t="s">
        <v>650</v>
      </c>
      <c r="H118" s="6" t="s">
        <v>194</v>
      </c>
      <c r="I118" s="37" t="str">
        <f>IF(H118="NR","",VLOOKUP(H118,liste!$A$1:$H$15,2))</f>
        <v>Obligatorisches Finanzreferendum (bis 1.1.1995)</v>
      </c>
      <c r="J118" s="37" t="str">
        <f>IF(H118="NR","",VLOOKUP(H118,liste!$A$1:$H$15,3))</f>
        <v>réferendum obligatoire financier</v>
      </c>
      <c r="K118" s="6" t="s">
        <v>4</v>
      </c>
      <c r="L118" s="6"/>
      <c r="M118" s="36"/>
      <c r="N118" s="36"/>
      <c r="O118" s="6"/>
      <c r="P118" s="36" t="str">
        <f>IF([1]csv!G114="ST",VLOOKUP([1]csv!N114,[1]liste!$A$1:$H$15,2),"")</f>
        <v/>
      </c>
      <c r="Q118" s="36" t="str">
        <f>IF([1]csv!G114="ST",VLOOKUP([1]csv!N114,[1]liste!$A$1:$H$15,3),"")</f>
        <v/>
      </c>
      <c r="R118" s="6">
        <v>669892</v>
      </c>
      <c r="S118" s="56">
        <f t="shared" si="17"/>
        <v>669892</v>
      </c>
      <c r="T118" s="34">
        <f t="shared" si="18"/>
        <v>42.512524406919319</v>
      </c>
      <c r="U118" s="16">
        <v>0.42512524406919322</v>
      </c>
      <c r="V118" s="19">
        <v>301941</v>
      </c>
      <c r="W118" s="19">
        <v>284788</v>
      </c>
      <c r="X118" s="19">
        <v>277252</v>
      </c>
      <c r="Y118" s="6">
        <v>202099</v>
      </c>
      <c r="Z118" s="56">
        <f t="shared" si="19"/>
        <v>202099</v>
      </c>
      <c r="AA118" s="6">
        <v>75153</v>
      </c>
      <c r="AB118" s="56">
        <f t="shared" si="20"/>
        <v>75153</v>
      </c>
      <c r="AC118" s="34">
        <f t="shared" si="21"/>
        <v>72.893613030744604</v>
      </c>
      <c r="AD118" s="16">
        <f t="shared" si="26"/>
        <v>0.72893613030744597</v>
      </c>
      <c r="AE118" s="34">
        <f t="shared" si="22"/>
        <v>27.106386969255407</v>
      </c>
      <c r="AF118" s="16">
        <f t="shared" si="27"/>
        <v>0.27106386969255408</v>
      </c>
      <c r="AG118" s="20">
        <f t="shared" si="23"/>
        <v>0.45787226061489189</v>
      </c>
      <c r="AH118" s="54">
        <f t="shared" si="24"/>
        <v>45.787226061489186</v>
      </c>
      <c r="AI118" s="6" t="s">
        <v>7</v>
      </c>
      <c r="AJ118" s="36" t="str">
        <f>IF(AI118="NR","",VLOOKUP(AI118,liste!$A$20:$H$29,2))</f>
        <v>Angenommen</v>
      </c>
      <c r="AK118" s="36" t="str">
        <f>IF(AI118="NR","",VLOOKUP(AI118,liste!$A$20:$H$29,3))</f>
        <v>Accepté</v>
      </c>
      <c r="AL118" s="6" t="s">
        <v>787</v>
      </c>
      <c r="AM118" t="str">
        <f t="shared" si="25"/>
        <v/>
      </c>
      <c r="AN118" t="str">
        <f>IF(AM118="","",VLOOKUP(AM118,liste!$A$30:$H$32,2))</f>
        <v/>
      </c>
      <c r="AO118" t="str">
        <f>IF(AM118="","",VLOOKUP(AM118,liste!$A$30:$H$32,3))</f>
        <v/>
      </c>
    </row>
    <row r="119" spans="1:41" x14ac:dyDescent="0.25">
      <c r="A119" s="63" t="str">
        <f t="shared" si="13"/>
        <v>19940612</v>
      </c>
      <c r="B119" s="1">
        <v>34497</v>
      </c>
      <c r="C119" s="52">
        <f t="shared" si="14"/>
        <v>34497</v>
      </c>
      <c r="D119" s="47">
        <f t="shared" si="15"/>
        <v>34497</v>
      </c>
      <c r="E119" s="51">
        <f t="shared" si="16"/>
        <v>34497</v>
      </c>
      <c r="F119" t="s">
        <v>51</v>
      </c>
      <c r="G119" s="6" t="s">
        <v>647</v>
      </c>
      <c r="H119" s="6" t="s">
        <v>10</v>
      </c>
      <c r="I119" s="37" t="str">
        <f>IF(H119="NR","",VLOOKUP(H119,liste!$A$1:$H$15,2))</f>
        <v>Volksinitiative</v>
      </c>
      <c r="J119" s="37" t="str">
        <f>IF(H119="NR","",VLOOKUP(H119,liste!$A$1:$H$15,3))</f>
        <v>Initiative populaire</v>
      </c>
      <c r="K119" t="s">
        <v>4</v>
      </c>
      <c r="L119" s="6"/>
      <c r="M119" s="36"/>
      <c r="N119" s="36"/>
      <c r="O119" s="6"/>
      <c r="P119" s="36" t="str">
        <f>IF([1]csv!G115="ST",VLOOKUP([1]csv!N115,[1]liste!$A$1:$H$15,2),"")</f>
        <v/>
      </c>
      <c r="Q119" s="36" t="str">
        <f>IF([1]csv!G115="ST",VLOOKUP([1]csv!N115,[1]liste!$A$1:$H$15,3),"")</f>
        <v/>
      </c>
      <c r="R119" s="6">
        <v>669985</v>
      </c>
      <c r="S119" s="56">
        <f t="shared" si="17"/>
        <v>669985</v>
      </c>
      <c r="T119" s="34">
        <f t="shared" si="18"/>
        <v>49.158115480197317</v>
      </c>
      <c r="U119" s="16">
        <v>0.49158115480197317</v>
      </c>
      <c r="V119" s="19">
        <v>335899</v>
      </c>
      <c r="W119" s="19">
        <v>329352</v>
      </c>
      <c r="X119" s="19">
        <v>322784</v>
      </c>
      <c r="Y119" s="6">
        <v>138292</v>
      </c>
      <c r="Z119" s="56">
        <f t="shared" si="19"/>
        <v>138292</v>
      </c>
      <c r="AA119" s="6">
        <v>184492</v>
      </c>
      <c r="AB119" s="56">
        <f t="shared" si="20"/>
        <v>184492</v>
      </c>
      <c r="AC119" s="34">
        <f t="shared" si="21"/>
        <v>42.843511450381676</v>
      </c>
      <c r="AD119" s="16">
        <f t="shared" si="26"/>
        <v>0.42843511450381677</v>
      </c>
      <c r="AE119" s="34">
        <f t="shared" si="22"/>
        <v>57.156488549618324</v>
      </c>
      <c r="AF119" s="16">
        <f t="shared" si="27"/>
        <v>0.57156488549618323</v>
      </c>
      <c r="AG119" s="20">
        <f t="shared" si="23"/>
        <v>-0.14312977099236646</v>
      </c>
      <c r="AH119" s="54">
        <f t="shared" si="24"/>
        <v>14.312977099236646</v>
      </c>
      <c r="AI119" s="6" t="s">
        <v>8</v>
      </c>
      <c r="AJ119" s="36" t="str">
        <f>IF(AI119="NR","",VLOOKUP(AI119,liste!$A$20:$H$29,2))</f>
        <v>Verworfen</v>
      </c>
      <c r="AK119" s="36" t="str">
        <f>IF(AI119="NR","",VLOOKUP(AI119,liste!$A$20:$H$29,3))</f>
        <v>Rejeté</v>
      </c>
      <c r="AL119" s="6" t="s">
        <v>785</v>
      </c>
      <c r="AM119" t="str">
        <f t="shared" si="25"/>
        <v/>
      </c>
      <c r="AN119" t="str">
        <f>IF(AM119="","",VLOOKUP(AM119,liste!$A$30:$H$32,2))</f>
        <v/>
      </c>
      <c r="AO119" t="str">
        <f>IF(AM119="","",VLOOKUP(AM119,liste!$A$30:$H$32,3))</f>
        <v/>
      </c>
    </row>
    <row r="120" spans="1:41" x14ac:dyDescent="0.25">
      <c r="A120" s="63" t="str">
        <f t="shared" si="13"/>
        <v>19940612</v>
      </c>
      <c r="B120" s="1">
        <v>34497</v>
      </c>
      <c r="C120" s="52">
        <f t="shared" si="14"/>
        <v>34497</v>
      </c>
      <c r="D120" s="47">
        <f t="shared" si="15"/>
        <v>34497</v>
      </c>
      <c r="E120" s="51">
        <f t="shared" si="16"/>
        <v>34497</v>
      </c>
      <c r="F120" t="s">
        <v>52</v>
      </c>
      <c r="G120" s="6" t="s">
        <v>648</v>
      </c>
      <c r="H120" s="6" t="s">
        <v>194</v>
      </c>
      <c r="I120" s="37" t="str">
        <f>IF(H120="NR","",VLOOKUP(H120,liste!$A$1:$H$15,2))</f>
        <v>Obligatorisches Finanzreferendum (bis 1.1.1995)</v>
      </c>
      <c r="J120" s="37" t="str">
        <f>IF(H120="NR","",VLOOKUP(H120,liste!$A$1:$H$15,3))</f>
        <v>réferendum obligatoire financier</v>
      </c>
      <c r="K120" t="s">
        <v>4</v>
      </c>
      <c r="L120" s="6"/>
      <c r="M120" s="36"/>
      <c r="N120" s="36"/>
      <c r="O120" s="6"/>
      <c r="P120" s="36" t="str">
        <f>IF([1]csv!G116="ST",VLOOKUP([1]csv!N116,[1]liste!$A$1:$H$15,2),"")</f>
        <v/>
      </c>
      <c r="Q120" s="36" t="str">
        <f>IF([1]csv!G116="ST",VLOOKUP([1]csv!N116,[1]liste!$A$1:$H$15,3),"")</f>
        <v/>
      </c>
      <c r="R120" s="6">
        <v>669985</v>
      </c>
      <c r="S120" s="56">
        <f t="shared" si="17"/>
        <v>669985</v>
      </c>
      <c r="T120" s="34">
        <f t="shared" si="18"/>
        <v>49.158115480197317</v>
      </c>
      <c r="U120" s="16">
        <v>0.49158115480197317</v>
      </c>
      <c r="V120" s="19">
        <v>335899</v>
      </c>
      <c r="W120" s="19">
        <v>329352</v>
      </c>
      <c r="X120" s="19">
        <v>306388</v>
      </c>
      <c r="Y120" s="6">
        <v>213730</v>
      </c>
      <c r="Z120" s="56">
        <f t="shared" si="19"/>
        <v>213730</v>
      </c>
      <c r="AA120" s="6">
        <v>92658</v>
      </c>
      <c r="AB120" s="56">
        <f t="shared" si="20"/>
        <v>92658</v>
      </c>
      <c r="AC120" s="34">
        <f t="shared" si="21"/>
        <v>69.757953966865543</v>
      </c>
      <c r="AD120" s="16">
        <f t="shared" si="26"/>
        <v>0.69757953966865538</v>
      </c>
      <c r="AE120" s="34">
        <f t="shared" si="22"/>
        <v>30.242046033134457</v>
      </c>
      <c r="AF120" s="16">
        <f t="shared" si="27"/>
        <v>0.30242046033134456</v>
      </c>
      <c r="AG120" s="20">
        <f t="shared" si="23"/>
        <v>0.39515907933731081</v>
      </c>
      <c r="AH120" s="54">
        <f t="shared" si="24"/>
        <v>39.515907933731079</v>
      </c>
      <c r="AI120" s="6" t="s">
        <v>7</v>
      </c>
      <c r="AJ120" s="36" t="str">
        <f>IF(AI120="NR","",VLOOKUP(AI120,liste!$A$20:$H$29,2))</f>
        <v>Angenommen</v>
      </c>
      <c r="AK120" s="36" t="str">
        <f>IF(AI120="NR","",VLOOKUP(AI120,liste!$A$20:$H$29,3))</f>
        <v>Accepté</v>
      </c>
      <c r="AL120" s="6" t="s">
        <v>785</v>
      </c>
      <c r="AM120" t="str">
        <f t="shared" si="25"/>
        <v/>
      </c>
      <c r="AN120" t="str">
        <f>IF(AM120="","",VLOOKUP(AM120,liste!$A$30:$H$32,2))</f>
        <v/>
      </c>
      <c r="AO120" t="str">
        <f>IF(AM120="","",VLOOKUP(AM120,liste!$A$30:$H$32,3))</f>
        <v/>
      </c>
    </row>
    <row r="121" spans="1:41" x14ac:dyDescent="0.25">
      <c r="A121" s="63" t="str">
        <f t="shared" si="13"/>
        <v>19940612</v>
      </c>
      <c r="B121" s="10">
        <v>34497</v>
      </c>
      <c r="C121" s="52">
        <f t="shared" si="14"/>
        <v>34497</v>
      </c>
      <c r="D121" s="47">
        <f t="shared" si="15"/>
        <v>34497</v>
      </c>
      <c r="E121" s="51">
        <f t="shared" si="16"/>
        <v>34497</v>
      </c>
      <c r="F121" s="6" t="s">
        <v>53</v>
      </c>
      <c r="G121" s="6" t="s">
        <v>649</v>
      </c>
      <c r="H121" s="6" t="s">
        <v>194</v>
      </c>
      <c r="I121" s="37" t="str">
        <f>IF(H121="NR","",VLOOKUP(H121,liste!$A$1:$H$15,2))</f>
        <v>Obligatorisches Finanzreferendum (bis 1.1.1995)</v>
      </c>
      <c r="J121" s="37" t="str">
        <f>IF(H121="NR","",VLOOKUP(H121,liste!$A$1:$H$15,3))</f>
        <v>réferendum obligatoire financier</v>
      </c>
      <c r="K121" s="6" t="s">
        <v>4</v>
      </c>
      <c r="L121" s="6"/>
      <c r="M121" s="36"/>
      <c r="N121" s="36"/>
      <c r="O121" s="6"/>
      <c r="P121" s="36" t="str">
        <f>IF([1]csv!G117="ST",VLOOKUP([1]csv!N117,[1]liste!$A$1:$H$15,2),"")</f>
        <v/>
      </c>
      <c r="Q121" s="36" t="str">
        <f>IF([1]csv!G117="ST",VLOOKUP([1]csv!N117,[1]liste!$A$1:$H$15,3),"")</f>
        <v/>
      </c>
      <c r="R121" s="6">
        <v>669985</v>
      </c>
      <c r="S121" s="56">
        <f t="shared" si="17"/>
        <v>669985</v>
      </c>
      <c r="T121" s="34">
        <f t="shared" si="18"/>
        <v>49.158115480197317</v>
      </c>
      <c r="U121" s="16">
        <v>0.49158115480197317</v>
      </c>
      <c r="V121" s="19">
        <v>335899</v>
      </c>
      <c r="W121" s="19">
        <v>329352</v>
      </c>
      <c r="X121" s="19">
        <v>312838</v>
      </c>
      <c r="Y121" s="6">
        <v>226387</v>
      </c>
      <c r="Z121" s="56">
        <f t="shared" si="19"/>
        <v>226387</v>
      </c>
      <c r="AA121" s="6">
        <v>86451</v>
      </c>
      <c r="AB121" s="56">
        <f t="shared" si="20"/>
        <v>86451</v>
      </c>
      <c r="AC121" s="34">
        <f t="shared" si="21"/>
        <v>72.365569400136806</v>
      </c>
      <c r="AD121" s="16">
        <f t="shared" si="26"/>
        <v>0.72365569400136809</v>
      </c>
      <c r="AE121" s="34">
        <f t="shared" si="22"/>
        <v>27.634430599863187</v>
      </c>
      <c r="AF121" s="16">
        <f t="shared" si="27"/>
        <v>0.27634430599863186</v>
      </c>
      <c r="AG121" s="20">
        <f t="shared" si="23"/>
        <v>0.44731138800273623</v>
      </c>
      <c r="AH121" s="54">
        <f t="shared" si="24"/>
        <v>44.731138800273627</v>
      </c>
      <c r="AI121" s="6" t="s">
        <v>7</v>
      </c>
      <c r="AJ121" s="36" t="str">
        <f>IF(AI121="NR","",VLOOKUP(AI121,liste!$A$20:$H$29,2))</f>
        <v>Angenommen</v>
      </c>
      <c r="AK121" s="36" t="str">
        <f>IF(AI121="NR","",VLOOKUP(AI121,liste!$A$20:$H$29,3))</f>
        <v>Accepté</v>
      </c>
      <c r="AL121" s="6" t="s">
        <v>785</v>
      </c>
      <c r="AM121" t="str">
        <f t="shared" si="25"/>
        <v/>
      </c>
      <c r="AN121" t="str">
        <f>IF(AM121="","",VLOOKUP(AM121,liste!$A$30:$H$32,2))</f>
        <v/>
      </c>
      <c r="AO121" t="str">
        <f>IF(AM121="","",VLOOKUP(AM121,liste!$A$30:$H$32,3))</f>
        <v/>
      </c>
    </row>
    <row r="122" spans="1:41" x14ac:dyDescent="0.25">
      <c r="A122" s="63" t="str">
        <f t="shared" si="13"/>
        <v>19931128</v>
      </c>
      <c r="B122" s="10">
        <v>34301</v>
      </c>
      <c r="C122" s="52">
        <f t="shared" si="14"/>
        <v>34301</v>
      </c>
      <c r="D122" s="47">
        <f t="shared" si="15"/>
        <v>34301</v>
      </c>
      <c r="E122" s="51">
        <f t="shared" si="16"/>
        <v>34301</v>
      </c>
      <c r="F122" s="6" t="s">
        <v>223</v>
      </c>
      <c r="G122" s="6" t="s">
        <v>643</v>
      </c>
      <c r="H122" s="6" t="s">
        <v>10</v>
      </c>
      <c r="I122" s="37" t="str">
        <f>IF(H122="NR","",VLOOKUP(H122,liste!$A$1:$H$15,2))</f>
        <v>Volksinitiative</v>
      </c>
      <c r="J122" s="37" t="str">
        <f>IF(H122="NR","",VLOOKUP(H122,liste!$A$1:$H$15,3))</f>
        <v>Initiative populaire</v>
      </c>
      <c r="K122" t="s">
        <v>4</v>
      </c>
      <c r="L122" s="6"/>
      <c r="M122" s="36"/>
      <c r="N122" s="36"/>
      <c r="O122" s="6"/>
      <c r="P122" s="36" t="str">
        <f>IF([1]csv!G118="ST",VLOOKUP([1]csv!N118,[1]liste!$A$1:$H$15,2),"")</f>
        <v/>
      </c>
      <c r="Q122" s="36" t="str">
        <f>IF([1]csv!G118="ST",VLOOKUP([1]csv!N118,[1]liste!$A$1:$H$15,3),"")</f>
        <v/>
      </c>
      <c r="R122" s="6">
        <v>680904</v>
      </c>
      <c r="S122" s="56">
        <f t="shared" si="17"/>
        <v>680904</v>
      </c>
      <c r="T122" s="34">
        <f t="shared" si="18"/>
        <v>46.972407270334735</v>
      </c>
      <c r="U122" s="16">
        <v>0.46972407270334732</v>
      </c>
      <c r="V122" s="19">
        <v>326425</v>
      </c>
      <c r="W122" s="19">
        <v>319837</v>
      </c>
      <c r="X122" s="19">
        <v>313303</v>
      </c>
      <c r="Y122" s="6">
        <v>114466</v>
      </c>
      <c r="Z122" s="56">
        <f t="shared" si="19"/>
        <v>114466</v>
      </c>
      <c r="AA122" s="6">
        <v>198837</v>
      </c>
      <c r="AB122" s="56">
        <f t="shared" si="20"/>
        <v>198837</v>
      </c>
      <c r="AC122" s="34">
        <f t="shared" si="21"/>
        <v>36.535239049737797</v>
      </c>
      <c r="AD122" s="16">
        <f t="shared" si="26"/>
        <v>0.36535239049737794</v>
      </c>
      <c r="AE122" s="34">
        <f t="shared" si="22"/>
        <v>63.46476095026221</v>
      </c>
      <c r="AF122" s="16">
        <f t="shared" si="27"/>
        <v>0.63464760950262211</v>
      </c>
      <c r="AG122" s="20">
        <f t="shared" si="23"/>
        <v>-0.26929521900524417</v>
      </c>
      <c r="AH122" s="54">
        <f t="shared" si="24"/>
        <v>26.929521900524417</v>
      </c>
      <c r="AI122" s="6" t="s">
        <v>8</v>
      </c>
      <c r="AJ122" s="36" t="str">
        <f>IF(AI122="NR","",VLOOKUP(AI122,liste!$A$20:$H$29,2))</f>
        <v>Verworfen</v>
      </c>
      <c r="AK122" s="36" t="str">
        <f>IF(AI122="NR","",VLOOKUP(AI122,liste!$A$20:$H$29,3))</f>
        <v>Rejeté</v>
      </c>
      <c r="AL122" s="6" t="s">
        <v>782</v>
      </c>
      <c r="AM122" t="str">
        <f t="shared" si="25"/>
        <v/>
      </c>
      <c r="AN122" t="str">
        <f>IF(AM122="","",VLOOKUP(AM122,liste!$A$30:$H$32,2))</f>
        <v/>
      </c>
      <c r="AO122" t="str">
        <f>IF(AM122="","",VLOOKUP(AM122,liste!$A$30:$H$32,3))</f>
        <v/>
      </c>
    </row>
    <row r="123" spans="1:41" x14ac:dyDescent="0.25">
      <c r="A123" s="63" t="str">
        <f t="shared" si="13"/>
        <v>19931128</v>
      </c>
      <c r="B123" s="10">
        <v>34301</v>
      </c>
      <c r="C123" s="52">
        <f t="shared" si="14"/>
        <v>34301</v>
      </c>
      <c r="D123" s="47">
        <f t="shared" si="15"/>
        <v>34301</v>
      </c>
      <c r="E123" s="51">
        <f t="shared" si="16"/>
        <v>34301</v>
      </c>
      <c r="F123" s="6" t="s">
        <v>77</v>
      </c>
      <c r="G123" s="6" t="s">
        <v>644</v>
      </c>
      <c r="H123" s="6" t="s">
        <v>1</v>
      </c>
      <c r="I123" s="37" t="str">
        <f>IF(H123="NR","",VLOOKUP(H123,liste!$A$1:$H$15,2))</f>
        <v>Obligatorisches Referendum</v>
      </c>
      <c r="J123" s="37" t="str">
        <f>IF(H123="NR","",VLOOKUP(H123,liste!$A$1:$H$15,3))</f>
        <v>référendum facultatif</v>
      </c>
      <c r="K123" t="s">
        <v>4</v>
      </c>
      <c r="L123" s="6"/>
      <c r="M123" s="36"/>
      <c r="N123" s="36"/>
      <c r="O123" s="6"/>
      <c r="P123" s="36" t="str">
        <f>IF([1]csv!G119="ST",VLOOKUP([1]csv!N119,[1]liste!$A$1:$H$15,2),"")</f>
        <v/>
      </c>
      <c r="Q123" s="36" t="str">
        <f>IF([1]csv!G119="ST",VLOOKUP([1]csv!N119,[1]liste!$A$1:$H$15,3),"")</f>
        <v/>
      </c>
      <c r="R123" s="6">
        <v>680904</v>
      </c>
      <c r="S123" s="56">
        <f t="shared" si="17"/>
        <v>680904</v>
      </c>
      <c r="T123" s="34">
        <f t="shared" si="18"/>
        <v>46.972260406753378</v>
      </c>
      <c r="U123" s="16">
        <v>0.46972260406753374</v>
      </c>
      <c r="V123" s="19">
        <v>326425</v>
      </c>
      <c r="W123" s="19">
        <v>319836</v>
      </c>
      <c r="X123" s="19">
        <v>295544</v>
      </c>
      <c r="Y123" s="6">
        <v>175872</v>
      </c>
      <c r="Z123" s="56">
        <f t="shared" si="19"/>
        <v>175872</v>
      </c>
      <c r="AA123" s="6">
        <v>119672</v>
      </c>
      <c r="AB123" s="56">
        <f t="shared" si="20"/>
        <v>119672</v>
      </c>
      <c r="AC123" s="34">
        <f t="shared" si="21"/>
        <v>59.507890534065986</v>
      </c>
      <c r="AD123" s="16">
        <f t="shared" si="26"/>
        <v>0.59507890534065988</v>
      </c>
      <c r="AE123" s="34">
        <f t="shared" si="22"/>
        <v>40.492109465934007</v>
      </c>
      <c r="AF123" s="16">
        <f t="shared" si="27"/>
        <v>0.40492109465934006</v>
      </c>
      <c r="AG123" s="20">
        <f t="shared" si="23"/>
        <v>0.19015781068131982</v>
      </c>
      <c r="AH123" s="54">
        <f t="shared" si="24"/>
        <v>19.015781068131982</v>
      </c>
      <c r="AI123" s="6" t="s">
        <v>7</v>
      </c>
      <c r="AJ123" s="36" t="str">
        <f>IF(AI123="NR","",VLOOKUP(AI123,liste!$A$20:$H$29,2))</f>
        <v>Angenommen</v>
      </c>
      <c r="AK123" s="36" t="str">
        <f>IF(AI123="NR","",VLOOKUP(AI123,liste!$A$20:$H$29,3))</f>
        <v>Accepté</v>
      </c>
      <c r="AL123" s="6" t="s">
        <v>782</v>
      </c>
      <c r="AM123" t="str">
        <f t="shared" si="25"/>
        <v/>
      </c>
      <c r="AN123" t="str">
        <f>IF(AM123="","",VLOOKUP(AM123,liste!$A$30:$H$32,2))</f>
        <v/>
      </c>
      <c r="AO123" t="str">
        <f>IF(AM123="","",VLOOKUP(AM123,liste!$A$30:$H$32,3))</f>
        <v/>
      </c>
    </row>
    <row r="124" spans="1:41" x14ac:dyDescent="0.25">
      <c r="A124" s="63" t="str">
        <f t="shared" si="13"/>
        <v>19931128</v>
      </c>
      <c r="B124" s="10">
        <v>34301</v>
      </c>
      <c r="C124" s="52">
        <f t="shared" si="14"/>
        <v>34301</v>
      </c>
      <c r="D124" s="47">
        <f t="shared" si="15"/>
        <v>34301</v>
      </c>
      <c r="E124" s="51">
        <f t="shared" si="16"/>
        <v>34301</v>
      </c>
      <c r="F124" s="6" t="s">
        <v>78</v>
      </c>
      <c r="G124" s="6" t="s">
        <v>645</v>
      </c>
      <c r="H124" s="6" t="s">
        <v>194</v>
      </c>
      <c r="I124" s="37" t="str">
        <f>IF(H124="NR","",VLOOKUP(H124,liste!$A$1:$H$15,2))</f>
        <v>Obligatorisches Finanzreferendum (bis 1.1.1995)</v>
      </c>
      <c r="J124" s="37" t="str">
        <f>IF(H124="NR","",VLOOKUP(H124,liste!$A$1:$H$15,3))</f>
        <v>réferendum obligatoire financier</v>
      </c>
      <c r="K124" t="s">
        <v>4</v>
      </c>
      <c r="L124" s="6"/>
      <c r="M124" s="36"/>
      <c r="N124" s="36"/>
      <c r="O124" s="6"/>
      <c r="P124" s="36" t="str">
        <f>IF([1]csv!G120="ST",VLOOKUP([1]csv!N120,[1]liste!$A$1:$H$15,2),"")</f>
        <v/>
      </c>
      <c r="Q124" s="36" t="str">
        <f>IF([1]csv!G120="ST",VLOOKUP([1]csv!N120,[1]liste!$A$1:$H$15,3),"")</f>
        <v/>
      </c>
      <c r="R124" s="6">
        <v>680904</v>
      </c>
      <c r="S124" s="56">
        <f t="shared" si="17"/>
        <v>680904</v>
      </c>
      <c r="T124" s="34">
        <f t="shared" si="18"/>
        <v>46.972700997497448</v>
      </c>
      <c r="U124" s="16">
        <v>0.46972700997497446</v>
      </c>
      <c r="V124" s="19">
        <v>326425</v>
      </c>
      <c r="W124" s="19">
        <v>319839</v>
      </c>
      <c r="X124" s="19">
        <v>308391</v>
      </c>
      <c r="Y124" s="6">
        <v>230344</v>
      </c>
      <c r="Z124" s="56">
        <f t="shared" si="19"/>
        <v>230344</v>
      </c>
      <c r="AA124" s="6">
        <v>78047</v>
      </c>
      <c r="AB124" s="56">
        <f t="shared" si="20"/>
        <v>78047</v>
      </c>
      <c r="AC124" s="34">
        <f t="shared" si="21"/>
        <v>74.692192703418712</v>
      </c>
      <c r="AD124" s="16">
        <f t="shared" si="26"/>
        <v>0.74692192703418714</v>
      </c>
      <c r="AE124" s="34">
        <f t="shared" si="22"/>
        <v>25.307807296581288</v>
      </c>
      <c r="AF124" s="16">
        <f t="shared" si="27"/>
        <v>0.25307807296581286</v>
      </c>
      <c r="AG124" s="20">
        <f t="shared" si="23"/>
        <v>0.49384385406837428</v>
      </c>
      <c r="AH124" s="54">
        <f t="shared" si="24"/>
        <v>49.384385406837424</v>
      </c>
      <c r="AI124" s="6" t="s">
        <v>7</v>
      </c>
      <c r="AJ124" s="36" t="str">
        <f>IF(AI124="NR","",VLOOKUP(AI124,liste!$A$20:$H$29,2))</f>
        <v>Angenommen</v>
      </c>
      <c r="AK124" s="36" t="str">
        <f>IF(AI124="NR","",VLOOKUP(AI124,liste!$A$20:$H$29,3))</f>
        <v>Accepté</v>
      </c>
      <c r="AL124" s="6" t="s">
        <v>782</v>
      </c>
      <c r="AM124" t="str">
        <f t="shared" si="25"/>
        <v/>
      </c>
      <c r="AN124" t="str">
        <f>IF(AM124="","",VLOOKUP(AM124,liste!$A$30:$H$32,2))</f>
        <v/>
      </c>
      <c r="AO124" t="str">
        <f>IF(AM124="","",VLOOKUP(AM124,liste!$A$30:$H$32,3))</f>
        <v/>
      </c>
    </row>
    <row r="125" spans="1:41" x14ac:dyDescent="0.25">
      <c r="A125" s="63" t="str">
        <f t="shared" si="13"/>
        <v>19931128</v>
      </c>
      <c r="B125" s="10">
        <v>34301</v>
      </c>
      <c r="C125" s="52">
        <f t="shared" si="14"/>
        <v>34301</v>
      </c>
      <c r="D125" s="47">
        <f t="shared" si="15"/>
        <v>34301</v>
      </c>
      <c r="E125" s="51">
        <f t="shared" si="16"/>
        <v>34301</v>
      </c>
      <c r="F125" s="6" t="s">
        <v>79</v>
      </c>
      <c r="G125" s="6" t="s">
        <v>646</v>
      </c>
      <c r="H125" s="6" t="s">
        <v>194</v>
      </c>
      <c r="I125" s="37" t="str">
        <f>IF(H125="NR","",VLOOKUP(H125,liste!$A$1:$H$15,2))</f>
        <v>Obligatorisches Finanzreferendum (bis 1.1.1995)</v>
      </c>
      <c r="J125" s="37" t="str">
        <f>IF(H125="NR","",VLOOKUP(H125,liste!$A$1:$H$15,3))</f>
        <v>réferendum obligatoire financier</v>
      </c>
      <c r="K125" t="s">
        <v>4</v>
      </c>
      <c r="L125" s="6"/>
      <c r="M125" s="36"/>
      <c r="N125" s="36"/>
      <c r="O125" s="6"/>
      <c r="P125" s="36" t="str">
        <f>IF([1]csv!G121="ST",VLOOKUP([1]csv!N121,[1]liste!$A$1:$H$15,2),"")</f>
        <v/>
      </c>
      <c r="Q125" s="36" t="str">
        <f>IF([1]csv!G121="ST",VLOOKUP([1]csv!N121,[1]liste!$A$1:$H$15,3),"")</f>
        <v/>
      </c>
      <c r="R125" s="6">
        <v>680904</v>
      </c>
      <c r="S125" s="56">
        <f t="shared" si="17"/>
        <v>680904</v>
      </c>
      <c r="T125" s="34">
        <f t="shared" si="18"/>
        <v>46.972700997497448</v>
      </c>
      <c r="U125" s="16">
        <v>0.46972700997497446</v>
      </c>
      <c r="V125" s="19">
        <v>326425</v>
      </c>
      <c r="W125" s="19">
        <v>319839</v>
      </c>
      <c r="X125" s="19">
        <v>295472</v>
      </c>
      <c r="Y125" s="6">
        <v>154615</v>
      </c>
      <c r="Z125" s="56">
        <f t="shared" si="19"/>
        <v>154615</v>
      </c>
      <c r="AA125" s="6">
        <v>140857</v>
      </c>
      <c r="AB125" s="56">
        <f t="shared" si="20"/>
        <v>140857</v>
      </c>
      <c r="AC125" s="34">
        <f t="shared" si="21"/>
        <v>52.328139383765638</v>
      </c>
      <c r="AD125" s="16">
        <f t="shared" si="26"/>
        <v>0.52328139383765637</v>
      </c>
      <c r="AE125" s="34">
        <f t="shared" si="22"/>
        <v>47.671860616234362</v>
      </c>
      <c r="AF125" s="16">
        <f t="shared" si="27"/>
        <v>0.47671860616234363</v>
      </c>
      <c r="AG125" s="20">
        <f t="shared" si="23"/>
        <v>4.6562787675312745E-2</v>
      </c>
      <c r="AH125" s="54">
        <f t="shared" si="24"/>
        <v>4.6562787675312745</v>
      </c>
      <c r="AI125" s="6" t="s">
        <v>7</v>
      </c>
      <c r="AJ125" s="36" t="str">
        <f>IF(AI125="NR","",VLOOKUP(AI125,liste!$A$20:$H$29,2))</f>
        <v>Angenommen</v>
      </c>
      <c r="AK125" s="36" t="str">
        <f>IF(AI125="NR","",VLOOKUP(AI125,liste!$A$20:$H$29,3))</f>
        <v>Accepté</v>
      </c>
      <c r="AL125" s="6" t="s">
        <v>782</v>
      </c>
      <c r="AM125" t="str">
        <f t="shared" si="25"/>
        <v/>
      </c>
      <c r="AN125" t="str">
        <f>IF(AM125="","",VLOOKUP(AM125,liste!$A$30:$H$32,2))</f>
        <v/>
      </c>
      <c r="AO125" t="str">
        <f>IF(AM125="","",VLOOKUP(AM125,liste!$A$30:$H$32,3))</f>
        <v/>
      </c>
    </row>
    <row r="126" spans="1:41" x14ac:dyDescent="0.25">
      <c r="A126" s="63" t="str">
        <f t="shared" si="13"/>
        <v>19930926</v>
      </c>
      <c r="B126" s="10">
        <v>34238</v>
      </c>
      <c r="C126" s="52">
        <f t="shared" si="14"/>
        <v>34238</v>
      </c>
      <c r="D126" s="47">
        <f t="shared" si="15"/>
        <v>34238</v>
      </c>
      <c r="E126" s="51">
        <f t="shared" si="16"/>
        <v>34238</v>
      </c>
      <c r="F126" s="6" t="s">
        <v>200</v>
      </c>
      <c r="G126" s="6" t="s">
        <v>641</v>
      </c>
      <c r="H126" s="6" t="s">
        <v>2</v>
      </c>
      <c r="I126" s="37" t="str">
        <f>IF(H126="NR","",VLOOKUP(H126,liste!$A$1:$H$15,2))</f>
        <v>Fakultatives Referendum (ab 1972)</v>
      </c>
      <c r="J126" s="37" t="str">
        <f>IF(H126="NR","",VLOOKUP(H126,liste!$A$1:$H$15,3))</f>
        <v>référendum facultatif</v>
      </c>
      <c r="K126" t="s">
        <v>4</v>
      </c>
      <c r="L126" s="6"/>
      <c r="M126" s="36"/>
      <c r="N126" s="36"/>
      <c r="O126" s="6"/>
      <c r="P126" s="36" t="str">
        <f>IF([1]csv!G122="ST",VLOOKUP([1]csv!N122,[1]liste!$A$1:$H$15,2),"")</f>
        <v/>
      </c>
      <c r="Q126" s="36" t="str">
        <f>IF([1]csv!G122="ST",VLOOKUP([1]csv!N122,[1]liste!$A$1:$H$15,3),"")</f>
        <v/>
      </c>
      <c r="R126" s="6">
        <v>681228</v>
      </c>
      <c r="S126" s="56">
        <f t="shared" si="17"/>
        <v>681228</v>
      </c>
      <c r="T126" s="34">
        <f t="shared" si="18"/>
        <v>41.436053714762167</v>
      </c>
      <c r="U126" s="16">
        <v>0.41436053714762167</v>
      </c>
      <c r="V126" s="19">
        <v>289612</v>
      </c>
      <c r="W126" s="19">
        <v>282274</v>
      </c>
      <c r="X126" s="19">
        <v>238872</v>
      </c>
      <c r="Y126" s="6">
        <v>129097</v>
      </c>
      <c r="Z126" s="56">
        <f t="shared" si="19"/>
        <v>129097</v>
      </c>
      <c r="AA126" s="6">
        <v>109775</v>
      </c>
      <c r="AB126" s="56">
        <f t="shared" si="20"/>
        <v>109775</v>
      </c>
      <c r="AC126" s="34">
        <f t="shared" si="21"/>
        <v>54.044425466358547</v>
      </c>
      <c r="AD126" s="16">
        <f t="shared" si="26"/>
        <v>0.54044425466358548</v>
      </c>
      <c r="AE126" s="34">
        <f t="shared" si="22"/>
        <v>45.955574533641446</v>
      </c>
      <c r="AF126" s="16">
        <f t="shared" si="27"/>
        <v>0.45955574533641447</v>
      </c>
      <c r="AG126" s="20">
        <f t="shared" si="23"/>
        <v>8.088850932717101E-2</v>
      </c>
      <c r="AH126" s="54">
        <f t="shared" si="24"/>
        <v>8.0888509327171008</v>
      </c>
      <c r="AI126" s="6" t="s">
        <v>7</v>
      </c>
      <c r="AJ126" s="36" t="str">
        <f>IF(AI126="NR","",VLOOKUP(AI126,liste!$A$20:$H$29,2))</f>
        <v>Angenommen</v>
      </c>
      <c r="AK126" s="36" t="str">
        <f>IF(AI126="NR","",VLOOKUP(AI126,liste!$A$20:$H$29,3))</f>
        <v>Accepté</v>
      </c>
      <c r="AL126" s="6" t="s">
        <v>779</v>
      </c>
      <c r="AM126" t="str">
        <f t="shared" si="25"/>
        <v/>
      </c>
      <c r="AN126" t="str">
        <f>IF(AM126="","",VLOOKUP(AM126,liste!$A$30:$H$32,2))</f>
        <v/>
      </c>
      <c r="AO126" t="str">
        <f>IF(AM126="","",VLOOKUP(AM126,liste!$A$30:$H$32,3))</f>
        <v/>
      </c>
    </row>
    <row r="127" spans="1:41" x14ac:dyDescent="0.25">
      <c r="A127" s="63" t="str">
        <f t="shared" si="13"/>
        <v>19930926</v>
      </c>
      <c r="B127" s="10">
        <v>34238</v>
      </c>
      <c r="C127" s="52">
        <f t="shared" si="14"/>
        <v>34238</v>
      </c>
      <c r="D127" s="47">
        <f t="shared" si="15"/>
        <v>34238</v>
      </c>
      <c r="E127" s="51">
        <f t="shared" si="16"/>
        <v>34238</v>
      </c>
      <c r="F127" s="6" t="s">
        <v>75</v>
      </c>
      <c r="G127" s="6" t="s">
        <v>637</v>
      </c>
      <c r="H127" s="6" t="s">
        <v>1</v>
      </c>
      <c r="I127" s="37" t="str">
        <f>IF(H127="NR","",VLOOKUP(H127,liste!$A$1:$H$15,2))</f>
        <v>Obligatorisches Referendum</v>
      </c>
      <c r="J127" s="37" t="str">
        <f>IF(H127="NR","",VLOOKUP(H127,liste!$A$1:$H$15,3))</f>
        <v>référendum facultatif</v>
      </c>
      <c r="K127" t="s">
        <v>4</v>
      </c>
      <c r="L127" s="6"/>
      <c r="M127" s="36"/>
      <c r="N127" s="36"/>
      <c r="O127" s="6"/>
      <c r="P127" s="36" t="str">
        <f>IF([1]csv!G123="ST",VLOOKUP([1]csv!N123,[1]liste!$A$1:$H$15,2),"")</f>
        <v/>
      </c>
      <c r="Q127" s="36" t="str">
        <f>IF([1]csv!G123="ST",VLOOKUP([1]csv!N123,[1]liste!$A$1:$H$15,3),"")</f>
        <v/>
      </c>
      <c r="R127" s="6">
        <v>681228</v>
      </c>
      <c r="S127" s="56">
        <f t="shared" si="17"/>
        <v>681228</v>
      </c>
      <c r="T127" s="34">
        <f t="shared" si="18"/>
        <v>41.436053714762167</v>
      </c>
      <c r="U127" s="16">
        <v>0.41436053714762167</v>
      </c>
      <c r="V127" s="19">
        <v>289612</v>
      </c>
      <c r="W127" s="19">
        <v>282274</v>
      </c>
      <c r="X127" s="19">
        <v>259902</v>
      </c>
      <c r="Y127" s="6">
        <v>160546</v>
      </c>
      <c r="Z127" s="56">
        <f t="shared" si="19"/>
        <v>160546</v>
      </c>
      <c r="AA127" s="6">
        <v>99356</v>
      </c>
      <c r="AB127" s="56">
        <f t="shared" si="20"/>
        <v>99356</v>
      </c>
      <c r="AC127" s="34">
        <f t="shared" si="21"/>
        <v>61.771744734553792</v>
      </c>
      <c r="AD127" s="16">
        <f t="shared" si="26"/>
        <v>0.61771744734553791</v>
      </c>
      <c r="AE127" s="34">
        <f t="shared" si="22"/>
        <v>38.228255265446208</v>
      </c>
      <c r="AF127" s="16">
        <f t="shared" si="27"/>
        <v>0.38228255265446209</v>
      </c>
      <c r="AG127" s="20">
        <f t="shared" si="23"/>
        <v>0.23543489469107581</v>
      </c>
      <c r="AH127" s="54">
        <f t="shared" si="24"/>
        <v>23.54348946910758</v>
      </c>
      <c r="AI127" s="6" t="s">
        <v>7</v>
      </c>
      <c r="AJ127" s="36" t="str">
        <f>IF(AI127="NR","",VLOOKUP(AI127,liste!$A$20:$H$29,2))</f>
        <v>Angenommen</v>
      </c>
      <c r="AK127" s="36" t="str">
        <f>IF(AI127="NR","",VLOOKUP(AI127,liste!$A$20:$H$29,3))</f>
        <v>Accepté</v>
      </c>
      <c r="AL127" s="6" t="s">
        <v>779</v>
      </c>
      <c r="AM127" t="str">
        <f t="shared" si="25"/>
        <v/>
      </c>
      <c r="AN127" t="str">
        <f>IF(AM127="","",VLOOKUP(AM127,liste!$A$30:$H$32,2))</f>
        <v/>
      </c>
      <c r="AO127" t="str">
        <f>IF(AM127="","",VLOOKUP(AM127,liste!$A$30:$H$32,3))</f>
        <v/>
      </c>
    </row>
    <row r="128" spans="1:41" x14ac:dyDescent="0.25">
      <c r="A128" s="63" t="str">
        <f t="shared" si="13"/>
        <v>19930926</v>
      </c>
      <c r="B128" s="10">
        <v>34238</v>
      </c>
      <c r="C128" s="52">
        <f t="shared" si="14"/>
        <v>34238</v>
      </c>
      <c r="D128" s="47">
        <f t="shared" si="15"/>
        <v>34238</v>
      </c>
      <c r="E128" s="51">
        <f t="shared" si="16"/>
        <v>34238</v>
      </c>
      <c r="F128" s="6" t="s">
        <v>76</v>
      </c>
      <c r="G128" s="6" t="s">
        <v>642</v>
      </c>
      <c r="H128" s="6" t="s">
        <v>10</v>
      </c>
      <c r="I128" s="37" t="str">
        <f>IF(H128="NR","",VLOOKUP(H128,liste!$A$1:$H$15,2))</f>
        <v>Volksinitiative</v>
      </c>
      <c r="J128" s="37" t="str">
        <f>IF(H128="NR","",VLOOKUP(H128,liste!$A$1:$H$15,3))</f>
        <v>Initiative populaire</v>
      </c>
      <c r="K128" t="s">
        <v>4</v>
      </c>
      <c r="L128" s="6"/>
      <c r="M128" s="36"/>
      <c r="N128" s="36"/>
      <c r="O128" s="6"/>
      <c r="P128" s="36" t="str">
        <f>IF([1]csv!G124="ST",VLOOKUP([1]csv!N124,[1]liste!$A$1:$H$15,2),"")</f>
        <v/>
      </c>
      <c r="Q128" s="36" t="str">
        <f>IF([1]csv!G124="ST",VLOOKUP([1]csv!N124,[1]liste!$A$1:$H$15,3),"")</f>
        <v/>
      </c>
      <c r="R128" s="6">
        <v>681228</v>
      </c>
      <c r="S128" s="56">
        <f t="shared" si="17"/>
        <v>681228</v>
      </c>
      <c r="T128" s="34">
        <f t="shared" si="18"/>
        <v>41.436053714762167</v>
      </c>
      <c r="U128" s="16">
        <v>0.41436053714762167</v>
      </c>
      <c r="V128" s="19">
        <v>289612</v>
      </c>
      <c r="W128" s="19">
        <v>282274</v>
      </c>
      <c r="X128" s="19">
        <v>275751</v>
      </c>
      <c r="Y128" s="6">
        <v>117505</v>
      </c>
      <c r="Z128" s="56">
        <f t="shared" si="19"/>
        <v>117505</v>
      </c>
      <c r="AA128" s="6">
        <v>158246</v>
      </c>
      <c r="AB128" s="56">
        <f t="shared" si="20"/>
        <v>158246</v>
      </c>
      <c r="AC128" s="34">
        <f t="shared" si="21"/>
        <v>42.612719446167013</v>
      </c>
      <c r="AD128" s="16">
        <f t="shared" si="26"/>
        <v>0.42612719446167013</v>
      </c>
      <c r="AE128" s="34">
        <f t="shared" si="22"/>
        <v>57.387280553832987</v>
      </c>
      <c r="AF128" s="16">
        <f t="shared" si="27"/>
        <v>0.57387280553832987</v>
      </c>
      <c r="AG128" s="20">
        <f t="shared" si="23"/>
        <v>-0.14774561107665973</v>
      </c>
      <c r="AH128" s="54">
        <f t="shared" si="24"/>
        <v>14.774561107665974</v>
      </c>
      <c r="AI128" s="6" t="s">
        <v>8</v>
      </c>
      <c r="AJ128" s="36" t="str">
        <f>IF(AI128="NR","",VLOOKUP(AI128,liste!$A$20:$H$29,2))</f>
        <v>Verworfen</v>
      </c>
      <c r="AK128" s="36" t="str">
        <f>IF(AI128="NR","",VLOOKUP(AI128,liste!$A$20:$H$29,3))</f>
        <v>Rejeté</v>
      </c>
      <c r="AL128" s="6" t="s">
        <v>779</v>
      </c>
      <c r="AM128" t="str">
        <f t="shared" si="25"/>
        <v/>
      </c>
      <c r="AN128" t="str">
        <f>IF(AM128="","",VLOOKUP(AM128,liste!$A$30:$H$32,2))</f>
        <v/>
      </c>
      <c r="AO128" t="str">
        <f>IF(AM128="","",VLOOKUP(AM128,liste!$A$30:$H$32,3))</f>
        <v/>
      </c>
    </row>
    <row r="129" spans="1:41" x14ac:dyDescent="0.25">
      <c r="A129" s="63" t="str">
        <f t="shared" si="13"/>
        <v>19930606</v>
      </c>
      <c r="B129" s="10">
        <v>34126</v>
      </c>
      <c r="C129" s="52">
        <f t="shared" si="14"/>
        <v>34126</v>
      </c>
      <c r="D129" s="47">
        <f t="shared" si="15"/>
        <v>34126</v>
      </c>
      <c r="E129" s="51">
        <f t="shared" si="16"/>
        <v>34126</v>
      </c>
      <c r="F129" s="6" t="s">
        <v>199</v>
      </c>
      <c r="G129" s="6" t="s">
        <v>640</v>
      </c>
      <c r="H129" s="6" t="s">
        <v>1</v>
      </c>
      <c r="I129" s="37" t="str">
        <f>IF(H129="NR","",VLOOKUP(H129,liste!$A$1:$H$15,2))</f>
        <v>Obligatorisches Referendum</v>
      </c>
      <c r="J129" s="37" t="str">
        <f>IF(H129="NR","",VLOOKUP(H129,liste!$A$1:$H$15,3))</f>
        <v>référendum facultatif</v>
      </c>
      <c r="K129" s="6" t="s">
        <v>4</v>
      </c>
      <c r="L129" s="6"/>
      <c r="M129" s="36"/>
      <c r="N129" s="36"/>
      <c r="O129" s="6"/>
      <c r="P129" s="36" t="str">
        <f>IF([1]csv!G125="ST",VLOOKUP([1]csv!N125,[1]liste!$A$1:$H$15,2),"")</f>
        <v/>
      </c>
      <c r="Q129" s="36" t="str">
        <f>IF([1]csv!G125="ST",VLOOKUP([1]csv!N125,[1]liste!$A$1:$H$15,3),"")</f>
        <v/>
      </c>
      <c r="R129" s="6">
        <v>681506</v>
      </c>
      <c r="S129" s="56">
        <f t="shared" si="17"/>
        <v>681506</v>
      </c>
      <c r="T129" s="34">
        <f t="shared" si="18"/>
        <v>52.959915246527544</v>
      </c>
      <c r="U129" s="16">
        <v>0.52959915246527545</v>
      </c>
      <c r="V129" s="19">
        <v>393954</v>
      </c>
      <c r="W129" s="19">
        <v>360925</v>
      </c>
      <c r="X129" s="19">
        <v>342273</v>
      </c>
      <c r="Y129" s="6">
        <v>266362</v>
      </c>
      <c r="Z129" s="56">
        <f t="shared" si="19"/>
        <v>266362</v>
      </c>
      <c r="AA129" s="6">
        <v>75911</v>
      </c>
      <c r="AB129" s="56">
        <f t="shared" si="20"/>
        <v>75911</v>
      </c>
      <c r="AC129" s="34">
        <f t="shared" si="21"/>
        <v>77.821505055905675</v>
      </c>
      <c r="AD129" s="16">
        <f t="shared" si="26"/>
        <v>0.77821505055905671</v>
      </c>
      <c r="AE129" s="34">
        <f t="shared" si="22"/>
        <v>22.178494944094336</v>
      </c>
      <c r="AF129" s="16">
        <f t="shared" si="27"/>
        <v>0.22178494944094335</v>
      </c>
      <c r="AG129" s="20">
        <f t="shared" si="23"/>
        <v>0.55643010111811342</v>
      </c>
      <c r="AH129" s="54">
        <f t="shared" si="24"/>
        <v>55.643010111811343</v>
      </c>
      <c r="AI129" s="6" t="s">
        <v>7</v>
      </c>
      <c r="AJ129" s="36" t="str">
        <f>IF(AI129="NR","",VLOOKUP(AI129,liste!$A$20:$H$29,2))</f>
        <v>Angenommen</v>
      </c>
      <c r="AK129" s="36" t="str">
        <f>IF(AI129="NR","",VLOOKUP(AI129,liste!$A$20:$H$29,3))</f>
        <v>Accepté</v>
      </c>
      <c r="AL129" s="6" t="s">
        <v>777</v>
      </c>
      <c r="AM129" t="str">
        <f t="shared" si="25"/>
        <v/>
      </c>
      <c r="AN129" t="str">
        <f>IF(AM129="","",VLOOKUP(AM129,liste!$A$30:$H$32,2))</f>
        <v/>
      </c>
      <c r="AO129" t="str">
        <f>IF(AM129="","",VLOOKUP(AM129,liste!$A$30:$H$32,3))</f>
        <v/>
      </c>
    </row>
    <row r="130" spans="1:41" x14ac:dyDescent="0.25">
      <c r="A130" s="63" t="str">
        <f t="shared" ref="A130:A193" si="28">CONCATENATE(TEXT(B130,"JJJJ"),TEXT(B130,"MM"),TEXT(B130,"tt"))</f>
        <v>19930606</v>
      </c>
      <c r="B130" s="10">
        <v>34126</v>
      </c>
      <c r="C130" s="52">
        <f t="shared" ref="C130:C193" si="29">B130</f>
        <v>34126</v>
      </c>
      <c r="D130" s="47">
        <f t="shared" ref="D130:D193" si="30">B130</f>
        <v>34126</v>
      </c>
      <c r="E130" s="51">
        <f t="shared" ref="E130:E193" si="31">D130</f>
        <v>34126</v>
      </c>
      <c r="F130" s="6" t="s">
        <v>760</v>
      </c>
      <c r="G130" s="11" t="s">
        <v>761</v>
      </c>
      <c r="H130" s="6" t="s">
        <v>15</v>
      </c>
      <c r="I130" s="37" t="str">
        <f>IF(H130="NR","",VLOOKUP(H130,liste!$A$1:$H$15,2))</f>
        <v>Volksvorschlag</v>
      </c>
      <c r="J130" s="37" t="str">
        <f>IF(H130="NR","",VLOOKUP(H130,liste!$A$1:$H$15,3))</f>
        <v>Projet populaire</v>
      </c>
      <c r="K130" s="6" t="s">
        <v>4</v>
      </c>
      <c r="L130" s="6"/>
      <c r="M130" s="36"/>
      <c r="N130" s="36"/>
      <c r="O130" s="6"/>
      <c r="P130" s="36" t="str">
        <f>IF([1]csv!G126="ST",VLOOKUP([1]csv!N126,[1]liste!$A$1:$H$15,2),"")</f>
        <v/>
      </c>
      <c r="Q130" s="36" t="str">
        <f>IF([1]csv!G126="ST",VLOOKUP([1]csv!N126,[1]liste!$A$1:$H$15,3),"")</f>
        <v/>
      </c>
      <c r="R130" s="6">
        <v>681506</v>
      </c>
      <c r="S130" s="56">
        <f t="shared" ref="S130:S193" si="32">R130</f>
        <v>681506</v>
      </c>
      <c r="T130" s="34">
        <f t="shared" ref="T130:T193" si="33">SUM(U130*100)</f>
        <v>52.946709199919006</v>
      </c>
      <c r="U130" s="16">
        <v>0.52946709199919006</v>
      </c>
      <c r="V130" s="19">
        <v>393954</v>
      </c>
      <c r="W130" s="19">
        <v>360835</v>
      </c>
      <c r="X130" s="19">
        <v>323101</v>
      </c>
      <c r="Y130" s="6">
        <v>172285</v>
      </c>
      <c r="Z130" s="56">
        <f t="shared" ref="Z130:Z193" si="34">Y130</f>
        <v>172285</v>
      </c>
      <c r="AA130" s="6">
        <v>150816</v>
      </c>
      <c r="AB130" s="56">
        <f t="shared" ref="AB130:AB193" si="35">AA130</f>
        <v>150816</v>
      </c>
      <c r="AC130" s="34">
        <f t="shared" ref="AC130:AC193" si="36">SUM(AD130*100)</f>
        <v>53.322335740217454</v>
      </c>
      <c r="AD130" s="16">
        <f t="shared" si="26"/>
        <v>0.53322335740217452</v>
      </c>
      <c r="AE130" s="34">
        <f t="shared" ref="AE130:AE193" si="37">SUM(AF130*100)</f>
        <v>46.677664259782546</v>
      </c>
      <c r="AF130" s="16">
        <f t="shared" si="27"/>
        <v>0.46677664259782548</v>
      </c>
      <c r="AG130" s="20">
        <f t="shared" ref="AG130:AG193" si="38">AD130-AF130</f>
        <v>6.644671480434905E-2</v>
      </c>
      <c r="AH130" s="54">
        <f t="shared" ref="AH130:AH193" si="39">IF((AG130*100) &lt; 0,(AG130*100)*-1,(AG130*100))</f>
        <v>6.644671480434905</v>
      </c>
      <c r="AI130" s="6" t="s">
        <v>7</v>
      </c>
      <c r="AJ130" s="36" t="str">
        <f>IF(AI130="NR","",VLOOKUP(AI130,liste!$A$20:$H$29,2))</f>
        <v>Angenommen</v>
      </c>
      <c r="AK130" s="36" t="str">
        <f>IF(AI130="NR","",VLOOKUP(AI130,liste!$A$20:$H$29,3))</f>
        <v>Accepté</v>
      </c>
      <c r="AL130" s="6" t="s">
        <v>777</v>
      </c>
      <c r="AM130" t="str">
        <f t="shared" ref="AM130:AM193" si="40">IF(H130="ST",IF(AI130="NR","N","M"),"")</f>
        <v/>
      </c>
      <c r="AN130" t="str">
        <f>IF(AM130="","",VLOOKUP(AM130,liste!$A$30:$H$32,2))</f>
        <v/>
      </c>
      <c r="AO130" t="str">
        <f>IF(AM130="","",VLOOKUP(AM130,liste!$A$30:$H$32,3))</f>
        <v/>
      </c>
    </row>
    <row r="131" spans="1:41" x14ac:dyDescent="0.25">
      <c r="A131" s="63" t="str">
        <f t="shared" si="28"/>
        <v>19930307</v>
      </c>
      <c r="B131" s="10">
        <v>34035</v>
      </c>
      <c r="C131" s="52">
        <f t="shared" si="29"/>
        <v>34035</v>
      </c>
      <c r="D131" s="47">
        <f t="shared" si="30"/>
        <v>34035</v>
      </c>
      <c r="E131" s="51">
        <f t="shared" si="31"/>
        <v>34035</v>
      </c>
      <c r="F131" s="6" t="s">
        <v>74</v>
      </c>
      <c r="G131" s="6" t="s">
        <v>639</v>
      </c>
      <c r="H131" s="6" t="s">
        <v>10</v>
      </c>
      <c r="I131" s="37" t="str">
        <f>IF(H131="NR","",VLOOKUP(H131,liste!$A$1:$H$15,2))</f>
        <v>Volksinitiative</v>
      </c>
      <c r="J131" s="37" t="str">
        <f>IF(H131="NR","",VLOOKUP(H131,liste!$A$1:$H$15,3))</f>
        <v>Initiative populaire</v>
      </c>
      <c r="K131" t="s">
        <v>4</v>
      </c>
      <c r="L131" s="6"/>
      <c r="M131" s="36"/>
      <c r="N131" s="36"/>
      <c r="O131" s="6"/>
      <c r="P131" s="36" t="str">
        <f>IF([1]csv!G127="ST",VLOOKUP([1]csv!N127,[1]liste!$A$1:$H$15,2),"")</f>
        <v/>
      </c>
      <c r="Q131" s="36" t="str">
        <f>IF([1]csv!G127="ST",VLOOKUP([1]csv!N127,[1]liste!$A$1:$H$15,3),"")</f>
        <v/>
      </c>
      <c r="R131" s="6">
        <v>681736</v>
      </c>
      <c r="S131" s="56">
        <f t="shared" si="32"/>
        <v>681736</v>
      </c>
      <c r="T131" s="34">
        <f t="shared" si="33"/>
        <v>50.675481418026926</v>
      </c>
      <c r="U131" s="16">
        <v>0.50675481418026924</v>
      </c>
      <c r="V131" s="19">
        <v>362015</v>
      </c>
      <c r="W131" s="19">
        <v>345473</v>
      </c>
      <c r="X131" s="19">
        <v>332592</v>
      </c>
      <c r="Y131" s="6">
        <v>142097</v>
      </c>
      <c r="Z131" s="56">
        <f t="shared" si="34"/>
        <v>142097</v>
      </c>
      <c r="AA131" s="6">
        <v>190495</v>
      </c>
      <c r="AB131" s="56">
        <f t="shared" si="35"/>
        <v>190495</v>
      </c>
      <c r="AC131" s="34">
        <f t="shared" si="36"/>
        <v>42.724118439409246</v>
      </c>
      <c r="AD131" s="16">
        <f t="shared" si="26"/>
        <v>0.42724118439409248</v>
      </c>
      <c r="AE131" s="34">
        <f t="shared" si="37"/>
        <v>57.275881560590761</v>
      </c>
      <c r="AF131" s="16">
        <f t="shared" si="27"/>
        <v>0.57275881560590758</v>
      </c>
      <c r="AG131" s="20">
        <f t="shared" si="38"/>
        <v>-0.1455176312118151</v>
      </c>
      <c r="AH131" s="54">
        <f t="shared" si="39"/>
        <v>14.55176312118151</v>
      </c>
      <c r="AI131" s="6" t="s">
        <v>8</v>
      </c>
      <c r="AJ131" s="36" t="str">
        <f>IF(AI131="NR","",VLOOKUP(AI131,liste!$A$20:$H$29,2))</f>
        <v>Verworfen</v>
      </c>
      <c r="AK131" s="36" t="str">
        <f>IF(AI131="NR","",VLOOKUP(AI131,liste!$A$20:$H$29,3))</f>
        <v>Rejeté</v>
      </c>
      <c r="AL131" s="6" t="s">
        <v>775</v>
      </c>
      <c r="AM131" t="str">
        <f t="shared" si="40"/>
        <v/>
      </c>
      <c r="AN131" t="str">
        <f>IF(AM131="","",VLOOKUP(AM131,liste!$A$30:$H$32,2))</f>
        <v/>
      </c>
      <c r="AO131" t="str">
        <f>IF(AM131="","",VLOOKUP(AM131,liste!$A$30:$H$32,3))</f>
        <v/>
      </c>
    </row>
    <row r="132" spans="1:41" x14ac:dyDescent="0.25">
      <c r="A132" s="63" t="str">
        <f t="shared" si="28"/>
        <v>19921206</v>
      </c>
      <c r="B132" s="10">
        <v>33944</v>
      </c>
      <c r="C132" s="52">
        <f t="shared" si="29"/>
        <v>33944</v>
      </c>
      <c r="D132" s="47">
        <f t="shared" si="30"/>
        <v>33944</v>
      </c>
      <c r="E132" s="51">
        <f t="shared" si="31"/>
        <v>33944</v>
      </c>
      <c r="F132" s="6" t="s">
        <v>73</v>
      </c>
      <c r="G132" s="6" t="s">
        <v>637</v>
      </c>
      <c r="H132" s="6" t="s">
        <v>14</v>
      </c>
      <c r="I132" s="37" t="str">
        <f>IF(H132="NR","",VLOOKUP(H132,liste!$A$1:$H$15,2))</f>
        <v>Vorlage Grosser Rat</v>
      </c>
      <c r="J132" s="37" t="str">
        <f>IF(H132="NR","",VLOOKUP(H132,liste!$A$1:$H$15,3))</f>
        <v>Projet du Grand Conseil</v>
      </c>
      <c r="K132" t="s">
        <v>4</v>
      </c>
      <c r="L132" s="6"/>
      <c r="M132" s="36"/>
      <c r="N132" s="36"/>
      <c r="O132" s="6"/>
      <c r="P132" s="36" t="str">
        <f>IF([1]csv!G128="ST",VLOOKUP([1]csv!N128,[1]liste!$A$1:$H$15,2),"")</f>
        <v/>
      </c>
      <c r="Q132" s="36" t="str">
        <f>IF([1]csv!G128="ST",VLOOKUP([1]csv!N128,[1]liste!$A$1:$H$15,3),"")</f>
        <v/>
      </c>
      <c r="R132" s="6">
        <v>681922</v>
      </c>
      <c r="S132" s="56">
        <f t="shared" si="32"/>
        <v>681922</v>
      </c>
      <c r="T132" s="34">
        <f t="shared" si="33"/>
        <v>71.042289294083488</v>
      </c>
      <c r="U132" s="16">
        <v>0.71042289294083483</v>
      </c>
      <c r="V132" s="19">
        <v>539381</v>
      </c>
      <c r="W132" s="19">
        <v>484453</v>
      </c>
      <c r="X132" s="19">
        <v>461308</v>
      </c>
      <c r="Y132" s="6">
        <v>226335</v>
      </c>
      <c r="Z132" s="56">
        <f t="shared" si="34"/>
        <v>226335</v>
      </c>
      <c r="AA132" s="6">
        <v>234973</v>
      </c>
      <c r="AB132" s="56">
        <f t="shared" si="35"/>
        <v>234973</v>
      </c>
      <c r="AC132" s="34">
        <f t="shared" si="36"/>
        <v>49.063749165416596</v>
      </c>
      <c r="AD132" s="16">
        <f t="shared" si="26"/>
        <v>0.49063749165416598</v>
      </c>
      <c r="AE132" s="34">
        <f t="shared" si="37"/>
        <v>50.936250834583404</v>
      </c>
      <c r="AF132" s="16">
        <f t="shared" si="27"/>
        <v>0.50936250834583408</v>
      </c>
      <c r="AG132" s="20">
        <f t="shared" si="38"/>
        <v>-1.8725016691668095E-2</v>
      </c>
      <c r="AH132" s="54">
        <f t="shared" si="39"/>
        <v>1.8725016691668095</v>
      </c>
      <c r="AI132" s="6" t="s">
        <v>8</v>
      </c>
      <c r="AJ132" s="36" t="str">
        <f>IF(AI132="NR","",VLOOKUP(AI132,liste!$A$20:$H$29,2))</f>
        <v>Verworfen</v>
      </c>
      <c r="AK132" s="36" t="str">
        <f>IF(AI132="NR","",VLOOKUP(AI132,liste!$A$20:$H$29,3))</f>
        <v>Rejeté</v>
      </c>
      <c r="AL132" s="6" t="s">
        <v>773</v>
      </c>
      <c r="AM132" t="str">
        <f t="shared" si="40"/>
        <v/>
      </c>
      <c r="AN132" t="str">
        <f>IF(AM132="","",VLOOKUP(AM132,liste!$A$30:$H$32,2))</f>
        <v/>
      </c>
      <c r="AO132" t="str">
        <f>IF(AM132="","",VLOOKUP(AM132,liste!$A$30:$H$32,3))</f>
        <v/>
      </c>
    </row>
    <row r="133" spans="1:41" x14ac:dyDescent="0.25">
      <c r="A133" s="63" t="str">
        <f t="shared" si="28"/>
        <v>19921206</v>
      </c>
      <c r="B133" s="10">
        <v>33944</v>
      </c>
      <c r="C133" s="52">
        <f t="shared" si="29"/>
        <v>33944</v>
      </c>
      <c r="D133" s="47">
        <f t="shared" si="30"/>
        <v>33944</v>
      </c>
      <c r="E133" s="51">
        <f t="shared" si="31"/>
        <v>33944</v>
      </c>
      <c r="F133" s="6" t="s">
        <v>201</v>
      </c>
      <c r="G133" s="6" t="s">
        <v>638</v>
      </c>
      <c r="H133" s="6" t="s">
        <v>194</v>
      </c>
      <c r="I133" s="37" t="str">
        <f>IF(H133="NR","",VLOOKUP(H133,liste!$A$1:$H$15,2))</f>
        <v>Obligatorisches Finanzreferendum (bis 1.1.1995)</v>
      </c>
      <c r="J133" s="37" t="str">
        <f>IF(H133="NR","",VLOOKUP(H133,liste!$A$1:$H$15,3))</f>
        <v>réferendum obligatoire financier</v>
      </c>
      <c r="K133" t="s">
        <v>4</v>
      </c>
      <c r="L133" s="6"/>
      <c r="M133" s="36"/>
      <c r="N133" s="36"/>
      <c r="O133" s="6"/>
      <c r="P133" s="36" t="str">
        <f>IF([1]csv!G129="ST",VLOOKUP([1]csv!N129,[1]liste!$A$1:$H$15,2),"")</f>
        <v/>
      </c>
      <c r="Q133" s="36" t="str">
        <f>IF([1]csv!G129="ST",VLOOKUP([1]csv!N129,[1]liste!$A$1:$H$15,3),"")</f>
        <v/>
      </c>
      <c r="R133" s="6">
        <v>681922</v>
      </c>
      <c r="S133" s="56">
        <f t="shared" si="32"/>
        <v>681922</v>
      </c>
      <c r="T133" s="34">
        <f t="shared" si="33"/>
        <v>71.045515469511173</v>
      </c>
      <c r="U133" s="16">
        <v>0.71045515469511178</v>
      </c>
      <c r="V133" s="19">
        <v>539381</v>
      </c>
      <c r="W133" s="19">
        <v>484475</v>
      </c>
      <c r="X133" s="19">
        <v>464308</v>
      </c>
      <c r="Y133" s="6">
        <v>289061</v>
      </c>
      <c r="Z133" s="56">
        <f t="shared" si="34"/>
        <v>289061</v>
      </c>
      <c r="AA133" s="6">
        <v>175247</v>
      </c>
      <c r="AB133" s="56">
        <f t="shared" si="35"/>
        <v>175247</v>
      </c>
      <c r="AC133" s="34">
        <f t="shared" si="36"/>
        <v>62.256304005100063</v>
      </c>
      <c r="AD133" s="16">
        <f t="shared" si="26"/>
        <v>0.6225630400510006</v>
      </c>
      <c r="AE133" s="34">
        <f t="shared" si="37"/>
        <v>37.743695994899937</v>
      </c>
      <c r="AF133" s="16">
        <f t="shared" si="27"/>
        <v>0.3774369599489994</v>
      </c>
      <c r="AG133" s="20">
        <f t="shared" si="38"/>
        <v>0.24512608010200121</v>
      </c>
      <c r="AH133" s="54">
        <f t="shared" si="39"/>
        <v>24.512608010200122</v>
      </c>
      <c r="AI133" s="6" t="s">
        <v>7</v>
      </c>
      <c r="AJ133" s="36" t="str">
        <f>IF(AI133="NR","",VLOOKUP(AI133,liste!$A$20:$H$29,2))</f>
        <v>Angenommen</v>
      </c>
      <c r="AK133" s="36" t="str">
        <f>IF(AI133="NR","",VLOOKUP(AI133,liste!$A$20:$H$29,3))</f>
        <v>Accepté</v>
      </c>
      <c r="AL133" s="6" t="s">
        <v>773</v>
      </c>
      <c r="AM133" t="str">
        <f t="shared" si="40"/>
        <v/>
      </c>
      <c r="AN133" t="str">
        <f>IF(AM133="","",VLOOKUP(AM133,liste!$A$30:$H$32,2))</f>
        <v/>
      </c>
      <c r="AO133" t="str">
        <f>IF(AM133="","",VLOOKUP(AM133,liste!$A$30:$H$32,3))</f>
        <v/>
      </c>
    </row>
    <row r="134" spans="1:41" x14ac:dyDescent="0.25">
      <c r="A134" s="63" t="str">
        <f t="shared" si="28"/>
        <v>19920216</v>
      </c>
      <c r="B134" s="10">
        <v>33650</v>
      </c>
      <c r="C134" s="52">
        <f t="shared" si="29"/>
        <v>33650</v>
      </c>
      <c r="D134" s="47">
        <f t="shared" si="30"/>
        <v>33650</v>
      </c>
      <c r="E134" s="51">
        <f t="shared" si="31"/>
        <v>33650</v>
      </c>
      <c r="F134" s="6" t="s">
        <v>70</v>
      </c>
      <c r="G134" s="6" t="s">
        <v>634</v>
      </c>
      <c r="H134" s="6" t="s">
        <v>10</v>
      </c>
      <c r="I134" s="37" t="str">
        <f>IF(H134="NR","",VLOOKUP(H134,liste!$A$1:$H$15,2))</f>
        <v>Volksinitiative</v>
      </c>
      <c r="J134" s="37" t="str">
        <f>IF(H134="NR","",VLOOKUP(H134,liste!$A$1:$H$15,3))</f>
        <v>Initiative populaire</v>
      </c>
      <c r="K134" t="s">
        <v>4</v>
      </c>
      <c r="L134" s="6"/>
      <c r="M134" s="36"/>
      <c r="N134" s="36"/>
      <c r="O134" s="6"/>
      <c r="P134" s="36" t="str">
        <f>IF([1]csv!G130="ST",VLOOKUP([1]csv!N130,[1]liste!$A$1:$H$15,2),"")</f>
        <v/>
      </c>
      <c r="Q134" s="36" t="str">
        <f>IF([1]csv!G130="ST",VLOOKUP([1]csv!N130,[1]liste!$A$1:$H$15,3),"")</f>
        <v/>
      </c>
      <c r="R134" s="6">
        <v>681083</v>
      </c>
      <c r="S134" s="56">
        <f t="shared" si="32"/>
        <v>681083</v>
      </c>
      <c r="T134" s="34">
        <f t="shared" si="33"/>
        <v>44.78573096083737</v>
      </c>
      <c r="U134" s="16">
        <v>0.44785730960837372</v>
      </c>
      <c r="V134" s="19">
        <v>311538</v>
      </c>
      <c r="W134" s="19">
        <v>305028</v>
      </c>
      <c r="X134" s="19">
        <v>145276</v>
      </c>
      <c r="Y134" s="6">
        <v>158338</v>
      </c>
      <c r="Z134" s="56">
        <f t="shared" si="34"/>
        <v>158338</v>
      </c>
      <c r="AA134" s="6">
        <v>132212</v>
      </c>
      <c r="AB134" s="56">
        <f t="shared" si="35"/>
        <v>132212</v>
      </c>
      <c r="AC134" s="34">
        <f t="shared" si="36"/>
        <v>54.495955945620381</v>
      </c>
      <c r="AD134" s="16">
        <f t="shared" si="26"/>
        <v>0.54495955945620378</v>
      </c>
      <c r="AE134" s="34">
        <f t="shared" si="37"/>
        <v>45.504044054379619</v>
      </c>
      <c r="AF134" s="16">
        <f t="shared" si="27"/>
        <v>0.45504044054379622</v>
      </c>
      <c r="AG134" s="20">
        <f t="shared" si="38"/>
        <v>8.9919118912407558E-2</v>
      </c>
      <c r="AH134" s="54">
        <f t="shared" si="39"/>
        <v>8.9919118912407558</v>
      </c>
      <c r="AI134" s="6" t="s">
        <v>7</v>
      </c>
      <c r="AJ134" s="36" t="str">
        <f>IF(AI134="NR","",VLOOKUP(AI134,liste!$A$20:$H$29,2))</f>
        <v>Angenommen</v>
      </c>
      <c r="AK134" s="36" t="str">
        <f>IF(AI134="NR","",VLOOKUP(AI134,liste!$A$20:$H$29,3))</f>
        <v>Accepté</v>
      </c>
      <c r="AL134" s="6" t="s">
        <v>770</v>
      </c>
      <c r="AM134" t="str">
        <f t="shared" si="40"/>
        <v/>
      </c>
      <c r="AN134" t="str">
        <f>IF(AM134="","",VLOOKUP(AM134,liste!$A$30:$H$32,2))</f>
        <v/>
      </c>
      <c r="AO134" t="str">
        <f>IF(AM134="","",VLOOKUP(AM134,liste!$A$30:$H$32,3))</f>
        <v/>
      </c>
    </row>
    <row r="135" spans="1:41" x14ac:dyDescent="0.25">
      <c r="A135" s="63" t="str">
        <f t="shared" si="28"/>
        <v>19920216</v>
      </c>
      <c r="B135" s="10">
        <v>33650</v>
      </c>
      <c r="C135" s="52">
        <f t="shared" si="29"/>
        <v>33650</v>
      </c>
      <c r="D135" s="47">
        <f t="shared" si="30"/>
        <v>33650</v>
      </c>
      <c r="E135" s="51">
        <f t="shared" si="31"/>
        <v>33650</v>
      </c>
      <c r="F135" s="6" t="s">
        <v>71</v>
      </c>
      <c r="G135" s="6" t="s">
        <v>635</v>
      </c>
      <c r="H135" s="6" t="s">
        <v>10</v>
      </c>
      <c r="I135" s="37" t="str">
        <f>IF(H135="NR","",VLOOKUP(H135,liste!$A$1:$H$15,2))</f>
        <v>Volksinitiative</v>
      </c>
      <c r="J135" s="37" t="str">
        <f>IF(H135="NR","",VLOOKUP(H135,liste!$A$1:$H$15,3))</f>
        <v>Initiative populaire</v>
      </c>
      <c r="K135" t="s">
        <v>4</v>
      </c>
      <c r="L135" s="6"/>
      <c r="M135" s="36"/>
      <c r="N135" s="36"/>
      <c r="O135" s="6"/>
      <c r="P135" s="36" t="str">
        <f>IF([1]csv!G131="ST",VLOOKUP([1]csv!N131,[1]liste!$A$1:$H$15,2),"")</f>
        <v/>
      </c>
      <c r="Q135" s="36" t="str">
        <f>IF([1]csv!G131="ST",VLOOKUP([1]csv!N131,[1]liste!$A$1:$H$15,3),"")</f>
        <v/>
      </c>
      <c r="R135" s="6">
        <v>681083</v>
      </c>
      <c r="S135" s="56">
        <f t="shared" si="32"/>
        <v>681083</v>
      </c>
      <c r="T135" s="34">
        <f t="shared" si="33"/>
        <v>44.784115886022704</v>
      </c>
      <c r="U135" s="16">
        <v>0.44784115886022702</v>
      </c>
      <c r="V135" s="19">
        <v>311538</v>
      </c>
      <c r="W135" s="19">
        <v>305017</v>
      </c>
      <c r="X135" s="19">
        <v>147451</v>
      </c>
      <c r="Y135" s="6">
        <v>86258</v>
      </c>
      <c r="Z135" s="56">
        <f t="shared" si="34"/>
        <v>86258</v>
      </c>
      <c r="AA135" s="6">
        <v>208642</v>
      </c>
      <c r="AB135" s="56">
        <f t="shared" si="35"/>
        <v>208642</v>
      </c>
      <c r="AC135" s="34">
        <f t="shared" si="36"/>
        <v>29.249915225500168</v>
      </c>
      <c r="AD135" s="16">
        <f t="shared" si="26"/>
        <v>0.29249915225500167</v>
      </c>
      <c r="AE135" s="34">
        <f t="shared" si="37"/>
        <v>70.75008477449984</v>
      </c>
      <c r="AF135" s="16">
        <f t="shared" si="27"/>
        <v>0.70750084774499833</v>
      </c>
      <c r="AG135" s="20">
        <f t="shared" si="38"/>
        <v>-0.41500169548999666</v>
      </c>
      <c r="AH135" s="54">
        <f t="shared" si="39"/>
        <v>41.500169548999665</v>
      </c>
      <c r="AI135" s="6" t="s">
        <v>8</v>
      </c>
      <c r="AJ135" s="36" t="str">
        <f>IF(AI135="NR","",VLOOKUP(AI135,liste!$A$20:$H$29,2))</f>
        <v>Verworfen</v>
      </c>
      <c r="AK135" s="36" t="str">
        <f>IF(AI135="NR","",VLOOKUP(AI135,liste!$A$20:$H$29,3))</f>
        <v>Rejeté</v>
      </c>
      <c r="AL135" s="6" t="s">
        <v>770</v>
      </c>
      <c r="AM135" t="str">
        <f t="shared" si="40"/>
        <v/>
      </c>
      <c r="AN135" t="str">
        <f>IF(AM135="","",VLOOKUP(AM135,liste!$A$30:$H$32,2))</f>
        <v/>
      </c>
      <c r="AO135" t="str">
        <f>IF(AM135="","",VLOOKUP(AM135,liste!$A$30:$H$32,3))</f>
        <v/>
      </c>
    </row>
    <row r="136" spans="1:41" x14ac:dyDescent="0.25">
      <c r="A136" s="63" t="str">
        <f t="shared" si="28"/>
        <v>19920216</v>
      </c>
      <c r="B136" s="10">
        <v>33650</v>
      </c>
      <c r="C136" s="52">
        <f t="shared" si="29"/>
        <v>33650</v>
      </c>
      <c r="D136" s="47">
        <f t="shared" si="30"/>
        <v>33650</v>
      </c>
      <c r="E136" s="51">
        <f t="shared" si="31"/>
        <v>33650</v>
      </c>
      <c r="F136" s="6" t="s">
        <v>72</v>
      </c>
      <c r="G136" s="6" t="s">
        <v>636</v>
      </c>
      <c r="H136" s="6" t="s">
        <v>2</v>
      </c>
      <c r="I136" s="37" t="str">
        <f>IF(H136="NR","",VLOOKUP(H136,liste!$A$1:$H$15,2))</f>
        <v>Fakultatives Referendum (ab 1972)</v>
      </c>
      <c r="J136" s="37" t="str">
        <f>IF(H136="NR","",VLOOKUP(H136,liste!$A$1:$H$15,3))</f>
        <v>référendum facultatif</v>
      </c>
      <c r="K136" t="s">
        <v>4</v>
      </c>
      <c r="L136" s="6"/>
      <c r="M136" s="36"/>
      <c r="N136" s="36"/>
      <c r="O136" s="6"/>
      <c r="P136" s="36" t="str">
        <f>IF([1]csv!G132="ST",VLOOKUP([1]csv!N132,[1]liste!$A$1:$H$15,2),"")</f>
        <v/>
      </c>
      <c r="Q136" s="36" t="str">
        <f>IF([1]csv!G132="ST",VLOOKUP([1]csv!N132,[1]liste!$A$1:$H$15,3),"")</f>
        <v/>
      </c>
      <c r="R136" s="6">
        <v>681083</v>
      </c>
      <c r="S136" s="56">
        <f t="shared" si="32"/>
        <v>681083</v>
      </c>
      <c r="T136" s="34">
        <f t="shared" si="33"/>
        <v>44.784703185955308</v>
      </c>
      <c r="U136" s="16">
        <v>0.4478470318595531</v>
      </c>
      <c r="V136" s="19">
        <v>311538</v>
      </c>
      <c r="W136" s="19">
        <v>305021</v>
      </c>
      <c r="X136" s="19">
        <v>148101</v>
      </c>
      <c r="Y136" s="6">
        <v>143909</v>
      </c>
      <c r="Z136" s="56">
        <f t="shared" si="34"/>
        <v>143909</v>
      </c>
      <c r="AA136" s="6">
        <v>152292</v>
      </c>
      <c r="AB136" s="56">
        <f t="shared" si="35"/>
        <v>152292</v>
      </c>
      <c r="AC136" s="34">
        <f t="shared" si="36"/>
        <v>48.584913622843942</v>
      </c>
      <c r="AD136" s="16">
        <f t="shared" si="26"/>
        <v>0.48584913622843945</v>
      </c>
      <c r="AE136" s="34">
        <f t="shared" si="37"/>
        <v>51.415086377156051</v>
      </c>
      <c r="AF136" s="16">
        <f t="shared" si="27"/>
        <v>0.5141508637715605</v>
      </c>
      <c r="AG136" s="20">
        <f t="shared" si="38"/>
        <v>-2.8301727543121047E-2</v>
      </c>
      <c r="AH136" s="54">
        <f t="shared" si="39"/>
        <v>2.8301727543121045</v>
      </c>
      <c r="AI136" s="6" t="s">
        <v>8</v>
      </c>
      <c r="AJ136" s="36" t="str">
        <f>IF(AI136="NR","",VLOOKUP(AI136,liste!$A$20:$H$29,2))</f>
        <v>Verworfen</v>
      </c>
      <c r="AK136" s="36" t="str">
        <f>IF(AI136="NR","",VLOOKUP(AI136,liste!$A$20:$H$29,3))</f>
        <v>Rejeté</v>
      </c>
      <c r="AL136" s="6" t="s">
        <v>770</v>
      </c>
      <c r="AM136" t="str">
        <f t="shared" si="40"/>
        <v/>
      </c>
      <c r="AN136" t="str">
        <f>IF(AM136="","",VLOOKUP(AM136,liste!$A$30:$H$32,2))</f>
        <v/>
      </c>
      <c r="AO136" t="str">
        <f>IF(AM136="","",VLOOKUP(AM136,liste!$A$30:$H$32,3))</f>
        <v/>
      </c>
    </row>
    <row r="137" spans="1:41" x14ac:dyDescent="0.25">
      <c r="A137" s="63" t="str">
        <f t="shared" si="28"/>
        <v>19910602</v>
      </c>
      <c r="B137" s="10">
        <v>33391</v>
      </c>
      <c r="C137" s="52">
        <f t="shared" si="29"/>
        <v>33391</v>
      </c>
      <c r="D137" s="47">
        <f t="shared" si="30"/>
        <v>33391</v>
      </c>
      <c r="E137" s="51">
        <f t="shared" si="31"/>
        <v>33391</v>
      </c>
      <c r="F137" s="6" t="s">
        <v>69</v>
      </c>
      <c r="G137" s="6" t="s">
        <v>633</v>
      </c>
      <c r="H137" s="6" t="s">
        <v>14</v>
      </c>
      <c r="I137" s="37" t="str">
        <f>IF(H137="NR","",VLOOKUP(H137,liste!$A$1:$H$15,2))</f>
        <v>Vorlage Grosser Rat</v>
      </c>
      <c r="J137" s="37" t="str">
        <f>IF(H137="NR","",VLOOKUP(H137,liste!$A$1:$H$15,3))</f>
        <v>Projet du Grand Conseil</v>
      </c>
      <c r="K137" t="s">
        <v>4</v>
      </c>
      <c r="L137" s="6"/>
      <c r="M137" s="36"/>
      <c r="N137" s="36"/>
      <c r="O137" s="6"/>
      <c r="P137" s="36" t="str">
        <f>IF([1]csv!G133="ST",VLOOKUP([1]csv!N133,[1]liste!$A$1:$H$15,2),"")</f>
        <v/>
      </c>
      <c r="Q137" s="36" t="str">
        <f>IF([1]csv!G133="ST",VLOOKUP([1]csv!N133,[1]liste!$A$1:$H$15,3),"")</f>
        <v/>
      </c>
      <c r="R137" s="6">
        <v>679042</v>
      </c>
      <c r="S137" s="56">
        <f t="shared" si="32"/>
        <v>679042</v>
      </c>
      <c r="T137" s="34">
        <f t="shared" si="33"/>
        <v>26.806589283137129</v>
      </c>
      <c r="U137" s="16">
        <v>0.26806589283137128</v>
      </c>
      <c r="V137" s="19">
        <v>188745</v>
      </c>
      <c r="W137" s="19">
        <v>182028</v>
      </c>
      <c r="X137" s="19">
        <v>175531</v>
      </c>
      <c r="Y137" s="6">
        <v>89405</v>
      </c>
      <c r="Z137" s="56">
        <f t="shared" si="34"/>
        <v>89405</v>
      </c>
      <c r="AA137" s="6">
        <v>86126</v>
      </c>
      <c r="AB137" s="56">
        <f t="shared" si="35"/>
        <v>86126</v>
      </c>
      <c r="AC137" s="34">
        <f t="shared" si="36"/>
        <v>50.93402305005953</v>
      </c>
      <c r="AD137" s="16">
        <f t="shared" si="26"/>
        <v>0.50934023050059529</v>
      </c>
      <c r="AE137" s="34">
        <f t="shared" si="37"/>
        <v>49.065976949940463</v>
      </c>
      <c r="AF137" s="16">
        <f t="shared" si="27"/>
        <v>0.49065976949940465</v>
      </c>
      <c r="AG137" s="20">
        <f t="shared" si="38"/>
        <v>1.868046100119064E-2</v>
      </c>
      <c r="AH137" s="54">
        <f t="shared" si="39"/>
        <v>1.868046100119064</v>
      </c>
      <c r="AI137" s="6" t="s">
        <v>7</v>
      </c>
      <c r="AJ137" s="36" t="str">
        <f>IF(AI137="NR","",VLOOKUP(AI137,liste!$A$20:$H$29,2))</f>
        <v>Angenommen</v>
      </c>
      <c r="AK137" s="36" t="str">
        <f>IF(AI137="NR","",VLOOKUP(AI137,liste!$A$20:$H$29,3))</f>
        <v>Accepté</v>
      </c>
      <c r="AL137" s="6" t="s">
        <v>769</v>
      </c>
      <c r="AM137" t="str">
        <f t="shared" si="40"/>
        <v/>
      </c>
      <c r="AN137" t="str">
        <f>IF(AM137="","",VLOOKUP(AM137,liste!$A$30:$H$32,2))</f>
        <v/>
      </c>
      <c r="AO137" t="str">
        <f>IF(AM137="","",VLOOKUP(AM137,liste!$A$30:$H$32,3))</f>
        <v/>
      </c>
    </row>
    <row r="138" spans="1:41" x14ac:dyDescent="0.25">
      <c r="A138" s="63" t="str">
        <f t="shared" si="28"/>
        <v>19900923</v>
      </c>
      <c r="B138" s="1">
        <v>33139</v>
      </c>
      <c r="C138" s="52">
        <f t="shared" si="29"/>
        <v>33139</v>
      </c>
      <c r="D138" s="47">
        <f t="shared" si="30"/>
        <v>33139</v>
      </c>
      <c r="E138" s="51">
        <f t="shared" si="31"/>
        <v>33139</v>
      </c>
      <c r="F138" t="s">
        <v>228</v>
      </c>
      <c r="G138" t="s">
        <v>631</v>
      </c>
      <c r="H138" s="6" t="s">
        <v>1</v>
      </c>
      <c r="I138" s="37" t="str">
        <f>IF(H138="NR","",VLOOKUP(H138,liste!$A$1:$H$15,2))</f>
        <v>Obligatorisches Referendum</v>
      </c>
      <c r="J138" s="37" t="str">
        <f>IF(H138="NR","",VLOOKUP(H138,liste!$A$1:$H$15,3))</f>
        <v>référendum facultatif</v>
      </c>
      <c r="K138" t="s">
        <v>4</v>
      </c>
      <c r="L138" s="6"/>
      <c r="M138" s="36"/>
      <c r="N138" s="36"/>
      <c r="O138" s="6"/>
      <c r="P138" s="36" t="str">
        <f>IF([1]csv!G134="ST",VLOOKUP([1]csv!N134,[1]liste!$A$1:$H$15,2),"")</f>
        <v/>
      </c>
      <c r="Q138" s="36" t="str">
        <f>IF([1]csv!G134="ST",VLOOKUP([1]csv!N134,[1]liste!$A$1:$H$15,3),"")</f>
        <v/>
      </c>
      <c r="R138" s="6">
        <v>678726</v>
      </c>
      <c r="S138" s="56">
        <f t="shared" si="32"/>
        <v>678726</v>
      </c>
      <c r="T138" s="34">
        <f t="shared" si="33"/>
        <v>36.158921273091053</v>
      </c>
      <c r="U138" s="16">
        <v>0.36158921273091055</v>
      </c>
      <c r="V138" s="19">
        <v>256982</v>
      </c>
      <c r="W138" s="19">
        <v>245420</v>
      </c>
      <c r="X138" s="19">
        <v>224603</v>
      </c>
      <c r="Y138" s="6">
        <v>171458</v>
      </c>
      <c r="Z138" s="56">
        <f t="shared" si="34"/>
        <v>171458</v>
      </c>
      <c r="AA138" s="6">
        <v>53145</v>
      </c>
      <c r="AB138" s="56">
        <f t="shared" si="35"/>
        <v>53145</v>
      </c>
      <c r="AC138" s="34">
        <f t="shared" si="36"/>
        <v>76.338250156943587</v>
      </c>
      <c r="AD138" s="16">
        <f t="shared" si="26"/>
        <v>0.76338250156943588</v>
      </c>
      <c r="AE138" s="34">
        <f t="shared" si="37"/>
        <v>23.661749843056416</v>
      </c>
      <c r="AF138" s="20">
        <f t="shared" si="27"/>
        <v>0.23661749843056415</v>
      </c>
      <c r="AG138" s="20">
        <f t="shared" si="38"/>
        <v>0.52676500313887176</v>
      </c>
      <c r="AH138" s="54">
        <f t="shared" si="39"/>
        <v>52.676500313887175</v>
      </c>
      <c r="AI138" s="6" t="s">
        <v>7</v>
      </c>
      <c r="AJ138" s="36" t="str">
        <f>IF(AI138="NR","",VLOOKUP(AI138,liste!$A$20:$H$29,2))</f>
        <v>Angenommen</v>
      </c>
      <c r="AK138" s="36" t="str">
        <f>IF(AI138="NR","",VLOOKUP(AI138,liste!$A$20:$H$29,3))</f>
        <v>Accepté</v>
      </c>
      <c r="AL138" s="6" t="s">
        <v>764</v>
      </c>
      <c r="AM138" t="str">
        <f t="shared" si="40"/>
        <v/>
      </c>
      <c r="AN138" t="str">
        <f>IF(AM138="","",VLOOKUP(AM138,liste!$A$30:$H$32,2))</f>
        <v/>
      </c>
      <c r="AO138" t="str">
        <f>IF(AM138="","",VLOOKUP(AM138,liste!$A$30:$H$32,3))</f>
        <v/>
      </c>
    </row>
    <row r="139" spans="1:41" x14ac:dyDescent="0.25">
      <c r="A139" s="63" t="str">
        <f t="shared" si="28"/>
        <v>19900923</v>
      </c>
      <c r="B139" s="1">
        <v>33139</v>
      </c>
      <c r="C139" s="52">
        <f t="shared" si="29"/>
        <v>33139</v>
      </c>
      <c r="D139" s="47">
        <f t="shared" si="30"/>
        <v>33139</v>
      </c>
      <c r="E139" s="51">
        <f t="shared" si="31"/>
        <v>33139</v>
      </c>
      <c r="F139" t="s">
        <v>202</v>
      </c>
      <c r="G139" t="s">
        <v>632</v>
      </c>
      <c r="H139" s="6" t="s">
        <v>194</v>
      </c>
      <c r="I139" s="37" t="str">
        <f>IF(H139="NR","",VLOOKUP(H139,liste!$A$1:$H$15,2))</f>
        <v>Obligatorisches Finanzreferendum (bis 1.1.1995)</v>
      </c>
      <c r="J139" s="37" t="str">
        <f>IF(H139="NR","",VLOOKUP(H139,liste!$A$1:$H$15,3))</f>
        <v>réferendum obligatoire financier</v>
      </c>
      <c r="K139" t="s">
        <v>4</v>
      </c>
      <c r="L139" s="6"/>
      <c r="M139" s="36"/>
      <c r="N139" s="36"/>
      <c r="O139" s="6"/>
      <c r="P139" s="36" t="str">
        <f>IF([1]csv!G135="ST",VLOOKUP([1]csv!N135,[1]liste!$A$1:$H$15,2),"")</f>
        <v/>
      </c>
      <c r="Q139" s="36" t="str">
        <f>IF([1]csv!G135="ST",VLOOKUP([1]csv!N135,[1]liste!$A$1:$H$15,3),"")</f>
        <v/>
      </c>
      <c r="R139" s="6">
        <v>678726</v>
      </c>
      <c r="S139" s="56">
        <f t="shared" si="32"/>
        <v>678726</v>
      </c>
      <c r="T139" s="34">
        <f t="shared" si="33"/>
        <v>36.158626603371616</v>
      </c>
      <c r="U139" s="16">
        <v>0.36158626603371613</v>
      </c>
      <c r="V139" s="19">
        <v>256982</v>
      </c>
      <c r="W139" s="19">
        <v>245418</v>
      </c>
      <c r="X139" s="19">
        <v>233636</v>
      </c>
      <c r="Y139" s="6">
        <v>195866</v>
      </c>
      <c r="Z139" s="56">
        <f t="shared" si="34"/>
        <v>195866</v>
      </c>
      <c r="AA139" s="6">
        <v>37770</v>
      </c>
      <c r="AB139" s="56">
        <f t="shared" si="35"/>
        <v>37770</v>
      </c>
      <c r="AC139" s="34">
        <f t="shared" si="36"/>
        <v>83.833826978719031</v>
      </c>
      <c r="AD139" s="16">
        <f t="shared" si="26"/>
        <v>0.83833826978719028</v>
      </c>
      <c r="AE139" s="34">
        <f t="shared" si="37"/>
        <v>16.166173021280965</v>
      </c>
      <c r="AF139" s="16">
        <f t="shared" si="27"/>
        <v>0.16166173021280966</v>
      </c>
      <c r="AG139" s="20">
        <f t="shared" si="38"/>
        <v>0.67667653957438056</v>
      </c>
      <c r="AH139" s="54">
        <f t="shared" si="39"/>
        <v>67.667653957438063</v>
      </c>
      <c r="AI139" s="6" t="s">
        <v>7</v>
      </c>
      <c r="AJ139" s="36" t="str">
        <f>IF(AI139="NR","",VLOOKUP(AI139,liste!$A$20:$H$29,2))</f>
        <v>Angenommen</v>
      </c>
      <c r="AK139" s="36" t="str">
        <f>IF(AI139="NR","",VLOOKUP(AI139,liste!$A$20:$H$29,3))</f>
        <v>Accepté</v>
      </c>
      <c r="AL139" s="6" t="s">
        <v>764</v>
      </c>
      <c r="AM139" t="str">
        <f t="shared" si="40"/>
        <v/>
      </c>
      <c r="AN139" t="str">
        <f>IF(AM139="","",VLOOKUP(AM139,liste!$A$30:$H$32,2))</f>
        <v/>
      </c>
      <c r="AO139" t="str">
        <f>IF(AM139="","",VLOOKUP(AM139,liste!$A$30:$H$32,3))</f>
        <v/>
      </c>
    </row>
    <row r="140" spans="1:41" x14ac:dyDescent="0.25">
      <c r="A140" s="63" t="str">
        <f t="shared" si="28"/>
        <v>19900610</v>
      </c>
      <c r="B140" s="1">
        <v>33034</v>
      </c>
      <c r="C140" s="52">
        <f t="shared" si="29"/>
        <v>33034</v>
      </c>
      <c r="D140" s="47">
        <f t="shared" si="30"/>
        <v>33034</v>
      </c>
      <c r="E140" s="51">
        <f t="shared" si="31"/>
        <v>33034</v>
      </c>
      <c r="F140" t="s">
        <v>208</v>
      </c>
      <c r="G140" t="s">
        <v>625</v>
      </c>
      <c r="H140" s="6" t="s">
        <v>2</v>
      </c>
      <c r="I140" s="37" t="str">
        <f>IF(H140="NR","",VLOOKUP(H140,liste!$A$1:$H$15,2))</f>
        <v>Fakultatives Referendum (ab 1972)</v>
      </c>
      <c r="J140" s="37" t="str">
        <f>IF(H140="NR","",VLOOKUP(H140,liste!$A$1:$H$15,3))</f>
        <v>référendum facultatif</v>
      </c>
      <c r="K140" t="s">
        <v>4</v>
      </c>
      <c r="L140" s="6"/>
      <c r="M140" s="36"/>
      <c r="N140" s="36"/>
      <c r="O140" s="6"/>
      <c r="P140" s="36" t="str">
        <f>IF([1]csv!G136="ST",VLOOKUP([1]csv!N136,[1]liste!$A$1:$H$15,2),"")</f>
        <v/>
      </c>
      <c r="Q140" s="36" t="str">
        <f>IF([1]csv!G136="ST",VLOOKUP([1]csv!N136,[1]liste!$A$1:$H$15,3),"")</f>
        <v/>
      </c>
      <c r="R140" s="6">
        <v>676740</v>
      </c>
      <c r="S140" s="56">
        <f t="shared" si="32"/>
        <v>676740</v>
      </c>
      <c r="T140" s="34">
        <f t="shared" si="33"/>
        <v>15.863699500546739</v>
      </c>
      <c r="U140" s="16">
        <v>0.15863699500546738</v>
      </c>
      <c r="V140" s="19">
        <v>108964</v>
      </c>
      <c r="W140" s="19">
        <v>107356</v>
      </c>
      <c r="X140" s="19">
        <v>102682</v>
      </c>
      <c r="Y140" s="6">
        <v>40557</v>
      </c>
      <c r="Z140" s="56">
        <f t="shared" si="34"/>
        <v>40557</v>
      </c>
      <c r="AA140" s="6">
        <v>62125</v>
      </c>
      <c r="AB140" s="56">
        <f t="shared" si="35"/>
        <v>62125</v>
      </c>
      <c r="AC140" s="34">
        <f t="shared" si="36"/>
        <v>39.497672425546831</v>
      </c>
      <c r="AD140" s="16">
        <f t="shared" si="26"/>
        <v>0.39497672425546831</v>
      </c>
      <c r="AE140" s="34">
        <f t="shared" si="37"/>
        <v>60.502327574453162</v>
      </c>
      <c r="AF140" s="20">
        <f t="shared" si="27"/>
        <v>0.60502327574453163</v>
      </c>
      <c r="AG140" s="20">
        <f t="shared" si="38"/>
        <v>-0.21004655148906332</v>
      </c>
      <c r="AH140" s="54">
        <f t="shared" si="39"/>
        <v>21.00465514890633</v>
      </c>
      <c r="AI140" s="6" t="s">
        <v>8</v>
      </c>
      <c r="AJ140" s="36" t="str">
        <f>IF(AI140="NR","",VLOOKUP(AI140,liste!$A$20:$H$29,2))</f>
        <v>Verworfen</v>
      </c>
      <c r="AK140" s="36" t="str">
        <f>IF(AI140="NR","",VLOOKUP(AI140,liste!$A$20:$H$29,3))</f>
        <v>Rejeté</v>
      </c>
      <c r="AL140" s="6" t="s">
        <v>767</v>
      </c>
      <c r="AM140" t="str">
        <f t="shared" si="40"/>
        <v/>
      </c>
      <c r="AN140" t="str">
        <f>IF(AM140="","",VLOOKUP(AM140,liste!$A$30:$H$32,2))</f>
        <v/>
      </c>
      <c r="AO140" t="str">
        <f>IF(AM140="","",VLOOKUP(AM140,liste!$A$30:$H$32,3))</f>
        <v/>
      </c>
    </row>
    <row r="141" spans="1:41" x14ac:dyDescent="0.25">
      <c r="A141" s="63" t="str">
        <f t="shared" si="28"/>
        <v>19900610</v>
      </c>
      <c r="B141" s="1">
        <v>33034</v>
      </c>
      <c r="C141" s="52">
        <f t="shared" si="29"/>
        <v>33034</v>
      </c>
      <c r="D141" s="47">
        <f t="shared" si="30"/>
        <v>33034</v>
      </c>
      <c r="E141" s="51">
        <f t="shared" si="31"/>
        <v>33034</v>
      </c>
      <c r="F141" t="s">
        <v>207</v>
      </c>
      <c r="G141" t="s">
        <v>626</v>
      </c>
      <c r="H141" s="6" t="s">
        <v>2</v>
      </c>
      <c r="I141" s="37" t="str">
        <f>IF(H141="NR","",VLOOKUP(H141,liste!$A$1:$H$15,2))</f>
        <v>Fakultatives Referendum (ab 1972)</v>
      </c>
      <c r="J141" s="37" t="str">
        <f>IF(H141="NR","",VLOOKUP(H141,liste!$A$1:$H$15,3))</f>
        <v>référendum facultatif</v>
      </c>
      <c r="K141" t="s">
        <v>4</v>
      </c>
      <c r="L141" s="6"/>
      <c r="M141" s="36"/>
      <c r="N141" s="36"/>
      <c r="O141" s="6"/>
      <c r="P141" s="36" t="str">
        <f>IF([1]csv!G137="ST",VLOOKUP([1]csv!N137,[1]liste!$A$1:$H$15,2),"")</f>
        <v/>
      </c>
      <c r="Q141" s="36" t="str">
        <f>IF([1]csv!G137="ST",VLOOKUP([1]csv!N137,[1]liste!$A$1:$H$15,3),"")</f>
        <v/>
      </c>
      <c r="R141" s="6">
        <v>676740</v>
      </c>
      <c r="S141" s="56">
        <f t="shared" si="32"/>
        <v>676740</v>
      </c>
      <c r="T141" s="34">
        <f t="shared" si="33"/>
        <v>15.863699500546739</v>
      </c>
      <c r="U141" s="16">
        <v>0.15863699500546738</v>
      </c>
      <c r="V141" s="19">
        <v>108964</v>
      </c>
      <c r="W141" s="19">
        <v>107356</v>
      </c>
      <c r="X141" s="19">
        <v>104370</v>
      </c>
      <c r="Y141" s="6">
        <v>59353</v>
      </c>
      <c r="Z141" s="56">
        <f t="shared" si="34"/>
        <v>59353</v>
      </c>
      <c r="AA141" s="6">
        <v>45017</v>
      </c>
      <c r="AB141" s="56">
        <f t="shared" si="35"/>
        <v>45017</v>
      </c>
      <c r="AC141" s="34">
        <f t="shared" si="36"/>
        <v>56.867873910127429</v>
      </c>
      <c r="AD141" s="16">
        <f t="shared" si="26"/>
        <v>0.56867873910127431</v>
      </c>
      <c r="AE141" s="34">
        <f t="shared" si="37"/>
        <v>43.132126089872571</v>
      </c>
      <c r="AF141" s="20">
        <f t="shared" si="27"/>
        <v>0.43132126089872569</v>
      </c>
      <c r="AG141" s="20">
        <f t="shared" si="38"/>
        <v>0.13735747820254862</v>
      </c>
      <c r="AH141" s="54">
        <f t="shared" si="39"/>
        <v>13.735747820254861</v>
      </c>
      <c r="AI141" s="6" t="s">
        <v>7</v>
      </c>
      <c r="AJ141" s="36" t="str">
        <f>IF(AI141="NR","",VLOOKUP(AI141,liste!$A$20:$H$29,2))</f>
        <v>Angenommen</v>
      </c>
      <c r="AK141" s="36" t="str">
        <f>IF(AI141="NR","",VLOOKUP(AI141,liste!$A$20:$H$29,3))</f>
        <v>Accepté</v>
      </c>
      <c r="AL141" s="6" t="s">
        <v>767</v>
      </c>
      <c r="AM141" t="str">
        <f t="shared" si="40"/>
        <v/>
      </c>
      <c r="AN141" t="str">
        <f>IF(AM141="","",VLOOKUP(AM141,liste!$A$30:$H$32,2))</f>
        <v/>
      </c>
      <c r="AO141" t="str">
        <f>IF(AM141="","",VLOOKUP(AM141,liste!$A$30:$H$32,3))</f>
        <v/>
      </c>
    </row>
    <row r="142" spans="1:41" x14ac:dyDescent="0.25">
      <c r="A142" s="63" t="str">
        <f t="shared" si="28"/>
        <v>19900610</v>
      </c>
      <c r="B142" s="1">
        <v>33034</v>
      </c>
      <c r="C142" s="52">
        <f t="shared" si="29"/>
        <v>33034</v>
      </c>
      <c r="D142" s="47">
        <f t="shared" si="30"/>
        <v>33034</v>
      </c>
      <c r="E142" s="51">
        <f t="shared" si="31"/>
        <v>33034</v>
      </c>
      <c r="F142" t="s">
        <v>206</v>
      </c>
      <c r="G142" t="s">
        <v>627</v>
      </c>
      <c r="H142" s="6" t="s">
        <v>194</v>
      </c>
      <c r="I142" s="37" t="str">
        <f>IF(H142="NR","",VLOOKUP(H142,liste!$A$1:$H$15,2))</f>
        <v>Obligatorisches Finanzreferendum (bis 1.1.1995)</v>
      </c>
      <c r="J142" s="37" t="str">
        <f>IF(H142="NR","",VLOOKUP(H142,liste!$A$1:$H$15,3))</f>
        <v>réferendum obligatoire financier</v>
      </c>
      <c r="K142" t="s">
        <v>4</v>
      </c>
      <c r="L142" s="6"/>
      <c r="M142" s="36"/>
      <c r="N142" s="36"/>
      <c r="O142" s="6"/>
      <c r="P142" s="36" t="str">
        <f>IF([1]csv!G138="ST",VLOOKUP([1]csv!N138,[1]liste!$A$1:$H$15,2),"")</f>
        <v/>
      </c>
      <c r="Q142" s="36" t="str">
        <f>IF([1]csv!G138="ST",VLOOKUP([1]csv!N138,[1]liste!$A$1:$H$15,3),"")</f>
        <v/>
      </c>
      <c r="R142" s="6">
        <v>676740</v>
      </c>
      <c r="S142" s="56">
        <f t="shared" si="32"/>
        <v>676740</v>
      </c>
      <c r="T142" s="34">
        <f t="shared" si="33"/>
        <v>15.863699500546739</v>
      </c>
      <c r="U142" s="16">
        <v>0.15863699500546738</v>
      </c>
      <c r="V142" s="19">
        <v>108964</v>
      </c>
      <c r="W142" s="19">
        <v>107356</v>
      </c>
      <c r="X142" s="19">
        <v>101770</v>
      </c>
      <c r="Y142" s="6">
        <v>74954</v>
      </c>
      <c r="Z142" s="56">
        <f t="shared" si="34"/>
        <v>74954</v>
      </c>
      <c r="AA142" s="6">
        <v>26816</v>
      </c>
      <c r="AB142" s="56">
        <f t="shared" si="35"/>
        <v>26816</v>
      </c>
      <c r="AC142" s="34">
        <f t="shared" si="36"/>
        <v>73.650388130097284</v>
      </c>
      <c r="AD142" s="16">
        <f t="shared" si="26"/>
        <v>0.73650388130097277</v>
      </c>
      <c r="AE142" s="34">
        <f t="shared" si="37"/>
        <v>26.349611869902724</v>
      </c>
      <c r="AF142" s="20">
        <f t="shared" si="27"/>
        <v>0.26349611869902723</v>
      </c>
      <c r="AG142" s="20">
        <f t="shared" si="38"/>
        <v>0.47300776260194555</v>
      </c>
      <c r="AH142" s="54">
        <f t="shared" si="39"/>
        <v>47.300776260194553</v>
      </c>
      <c r="AI142" s="6" t="s">
        <v>7</v>
      </c>
      <c r="AJ142" s="36" t="str">
        <f>IF(AI142="NR","",VLOOKUP(AI142,liste!$A$20:$H$29,2))</f>
        <v>Angenommen</v>
      </c>
      <c r="AK142" s="36" t="str">
        <f>IF(AI142="NR","",VLOOKUP(AI142,liste!$A$20:$H$29,3))</f>
        <v>Accepté</v>
      </c>
      <c r="AL142" s="6" t="s">
        <v>767</v>
      </c>
      <c r="AM142" t="str">
        <f t="shared" si="40"/>
        <v/>
      </c>
      <c r="AN142" t="str">
        <f>IF(AM142="","",VLOOKUP(AM142,liste!$A$30:$H$32,2))</f>
        <v/>
      </c>
      <c r="AO142" t="str">
        <f>IF(AM142="","",VLOOKUP(AM142,liste!$A$30:$H$32,3))</f>
        <v/>
      </c>
    </row>
    <row r="143" spans="1:41" x14ac:dyDescent="0.25">
      <c r="A143" s="63" t="str">
        <f t="shared" si="28"/>
        <v>19900610</v>
      </c>
      <c r="B143" s="1">
        <v>33034</v>
      </c>
      <c r="C143" s="52">
        <f t="shared" si="29"/>
        <v>33034</v>
      </c>
      <c r="D143" s="47">
        <f t="shared" si="30"/>
        <v>33034</v>
      </c>
      <c r="E143" s="51">
        <f t="shared" si="31"/>
        <v>33034</v>
      </c>
      <c r="F143" t="s">
        <v>205</v>
      </c>
      <c r="G143" t="s">
        <v>628</v>
      </c>
      <c r="H143" s="6" t="s">
        <v>194</v>
      </c>
      <c r="I143" s="37" t="str">
        <f>IF(H143="NR","",VLOOKUP(H143,liste!$A$1:$H$15,2))</f>
        <v>Obligatorisches Finanzreferendum (bis 1.1.1995)</v>
      </c>
      <c r="J143" s="37" t="str">
        <f>IF(H143="NR","",VLOOKUP(H143,liste!$A$1:$H$15,3))</f>
        <v>réferendum obligatoire financier</v>
      </c>
      <c r="K143" t="s">
        <v>4</v>
      </c>
      <c r="L143" s="6"/>
      <c r="M143" s="36"/>
      <c r="N143" s="36"/>
      <c r="O143" s="6"/>
      <c r="P143" s="36" t="str">
        <f>IF([1]csv!G139="ST",VLOOKUP([1]csv!N139,[1]liste!$A$1:$H$15,2),"")</f>
        <v/>
      </c>
      <c r="Q143" s="36" t="str">
        <f>IF([1]csv!G139="ST",VLOOKUP([1]csv!N139,[1]liste!$A$1:$H$15,3),"")</f>
        <v/>
      </c>
      <c r="R143" s="6">
        <v>676740</v>
      </c>
      <c r="S143" s="56">
        <f t="shared" si="32"/>
        <v>676740</v>
      </c>
      <c r="T143" s="34">
        <f t="shared" si="33"/>
        <v>15.863699500546739</v>
      </c>
      <c r="U143" s="16">
        <v>0.15863699500546738</v>
      </c>
      <c r="V143" s="19">
        <v>108964</v>
      </c>
      <c r="W143" s="19">
        <v>107356</v>
      </c>
      <c r="X143" s="19">
        <v>102275</v>
      </c>
      <c r="Y143" s="6">
        <v>78944</v>
      </c>
      <c r="Z143" s="56">
        <f t="shared" si="34"/>
        <v>78944</v>
      </c>
      <c r="AA143" s="6">
        <v>23331</v>
      </c>
      <c r="AB143" s="56">
        <f t="shared" si="35"/>
        <v>23331</v>
      </c>
      <c r="AC143" s="34">
        <f t="shared" si="36"/>
        <v>77.187973600586659</v>
      </c>
      <c r="AD143" s="16">
        <f t="shared" si="26"/>
        <v>0.77187973600586657</v>
      </c>
      <c r="AE143" s="34">
        <f t="shared" si="37"/>
        <v>22.812026399413345</v>
      </c>
      <c r="AF143" s="20">
        <f t="shared" si="27"/>
        <v>0.22812026399413346</v>
      </c>
      <c r="AG143" s="20">
        <f t="shared" si="38"/>
        <v>0.54375947201173314</v>
      </c>
      <c r="AH143" s="54">
        <f t="shared" si="39"/>
        <v>54.375947201173311</v>
      </c>
      <c r="AI143" s="6" t="s">
        <v>7</v>
      </c>
      <c r="AJ143" s="36" t="str">
        <f>IF(AI143="NR","",VLOOKUP(AI143,liste!$A$20:$H$29,2))</f>
        <v>Angenommen</v>
      </c>
      <c r="AK143" s="36" t="str">
        <f>IF(AI143="NR","",VLOOKUP(AI143,liste!$A$20:$H$29,3))</f>
        <v>Accepté</v>
      </c>
      <c r="AL143" s="6" t="s">
        <v>767</v>
      </c>
      <c r="AM143" t="str">
        <f t="shared" si="40"/>
        <v/>
      </c>
      <c r="AN143" t="str">
        <f>IF(AM143="","",VLOOKUP(AM143,liste!$A$30:$H$32,2))</f>
        <v/>
      </c>
      <c r="AO143" t="str">
        <f>IF(AM143="","",VLOOKUP(AM143,liste!$A$30:$H$32,3))</f>
        <v/>
      </c>
    </row>
    <row r="144" spans="1:41" x14ac:dyDescent="0.25">
      <c r="A144" s="63" t="str">
        <f t="shared" si="28"/>
        <v>19900610</v>
      </c>
      <c r="B144" s="1">
        <v>33034</v>
      </c>
      <c r="C144" s="52">
        <f t="shared" si="29"/>
        <v>33034</v>
      </c>
      <c r="D144" s="47">
        <f t="shared" si="30"/>
        <v>33034</v>
      </c>
      <c r="E144" s="51">
        <f t="shared" si="31"/>
        <v>33034</v>
      </c>
      <c r="F144" t="s">
        <v>204</v>
      </c>
      <c r="G144" t="s">
        <v>629</v>
      </c>
      <c r="H144" s="6" t="s">
        <v>194</v>
      </c>
      <c r="I144" s="37" t="str">
        <f>IF(H144="NR","",VLOOKUP(H144,liste!$A$1:$H$15,2))</f>
        <v>Obligatorisches Finanzreferendum (bis 1.1.1995)</v>
      </c>
      <c r="J144" s="37" t="str">
        <f>IF(H144="NR","",VLOOKUP(H144,liste!$A$1:$H$15,3))</f>
        <v>réferendum obligatoire financier</v>
      </c>
      <c r="K144" t="s">
        <v>4</v>
      </c>
      <c r="L144" s="6"/>
      <c r="M144" s="36"/>
      <c r="N144" s="36"/>
      <c r="O144" s="6"/>
      <c r="P144" s="36" t="str">
        <f>IF([1]csv!G140="ST",VLOOKUP([1]csv!N140,[1]liste!$A$1:$H$15,2),"")</f>
        <v/>
      </c>
      <c r="Q144" s="36" t="str">
        <f>IF([1]csv!G140="ST",VLOOKUP([1]csv!N140,[1]liste!$A$1:$H$15,3),"")</f>
        <v/>
      </c>
      <c r="R144" s="6">
        <v>676740</v>
      </c>
      <c r="S144" s="56">
        <f t="shared" si="32"/>
        <v>676740</v>
      </c>
      <c r="T144" s="34">
        <f t="shared" si="33"/>
        <v>15.863699500546739</v>
      </c>
      <c r="U144" s="16">
        <v>0.15863699500546738</v>
      </c>
      <c r="V144" s="19">
        <v>108964</v>
      </c>
      <c r="W144" s="19">
        <v>107356</v>
      </c>
      <c r="X144" s="19">
        <v>101306</v>
      </c>
      <c r="Y144" s="6">
        <v>67195</v>
      </c>
      <c r="Z144" s="56">
        <f t="shared" si="34"/>
        <v>67195</v>
      </c>
      <c r="AA144" s="6">
        <v>34111</v>
      </c>
      <c r="AB144" s="56">
        <f t="shared" si="35"/>
        <v>34111</v>
      </c>
      <c r="AC144" s="34">
        <f t="shared" si="36"/>
        <v>66.32874656979844</v>
      </c>
      <c r="AD144" s="16">
        <f t="shared" si="26"/>
        <v>0.66328746569798436</v>
      </c>
      <c r="AE144" s="34">
        <f t="shared" si="37"/>
        <v>33.671253430201567</v>
      </c>
      <c r="AF144" s="20">
        <f t="shared" si="27"/>
        <v>0.3367125343020157</v>
      </c>
      <c r="AG144" s="20">
        <f t="shared" si="38"/>
        <v>0.32657493139596866</v>
      </c>
      <c r="AH144" s="54">
        <f t="shared" si="39"/>
        <v>32.657493139596866</v>
      </c>
      <c r="AI144" s="6" t="s">
        <v>7</v>
      </c>
      <c r="AJ144" s="36" t="str">
        <f>IF(AI144="NR","",VLOOKUP(AI144,liste!$A$20:$H$29,2))</f>
        <v>Angenommen</v>
      </c>
      <c r="AK144" s="36" t="str">
        <f>IF(AI144="NR","",VLOOKUP(AI144,liste!$A$20:$H$29,3))</f>
        <v>Accepté</v>
      </c>
      <c r="AL144" s="6" t="s">
        <v>767</v>
      </c>
      <c r="AM144" t="str">
        <f t="shared" si="40"/>
        <v/>
      </c>
      <c r="AN144" t="str">
        <f>IF(AM144="","",VLOOKUP(AM144,liste!$A$30:$H$32,2))</f>
        <v/>
      </c>
      <c r="AO144" t="str">
        <f>IF(AM144="","",VLOOKUP(AM144,liste!$A$30:$H$32,3))</f>
        <v/>
      </c>
    </row>
    <row r="145" spans="1:41" x14ac:dyDescent="0.25">
      <c r="A145" s="63" t="str">
        <f t="shared" si="28"/>
        <v>19900610</v>
      </c>
      <c r="B145" s="1">
        <v>33034</v>
      </c>
      <c r="C145" s="52">
        <f t="shared" si="29"/>
        <v>33034</v>
      </c>
      <c r="D145" s="47">
        <f t="shared" si="30"/>
        <v>33034</v>
      </c>
      <c r="E145" s="51">
        <f t="shared" si="31"/>
        <v>33034</v>
      </c>
      <c r="F145" t="s">
        <v>203</v>
      </c>
      <c r="G145" t="s">
        <v>630</v>
      </c>
      <c r="H145" s="6" t="s">
        <v>2</v>
      </c>
      <c r="I145" s="37" t="str">
        <f>IF(H145="NR","",VLOOKUP(H145,liste!$A$1:$H$15,2))</f>
        <v>Fakultatives Referendum (ab 1972)</v>
      </c>
      <c r="J145" s="37" t="str">
        <f>IF(H145="NR","",VLOOKUP(H145,liste!$A$1:$H$15,3))</f>
        <v>référendum facultatif</v>
      </c>
      <c r="K145" t="s">
        <v>4</v>
      </c>
      <c r="L145" s="6"/>
      <c r="M145" s="36"/>
      <c r="N145" s="36"/>
      <c r="O145" s="6"/>
      <c r="P145" s="36" t="str">
        <f>IF([1]csv!G141="ST",VLOOKUP([1]csv!N141,[1]liste!$A$1:$H$15,2),"")</f>
        <v/>
      </c>
      <c r="Q145" s="36" t="str">
        <f>IF([1]csv!G141="ST",VLOOKUP([1]csv!N141,[1]liste!$A$1:$H$15,3),"")</f>
        <v/>
      </c>
      <c r="R145" s="6">
        <v>676740</v>
      </c>
      <c r="S145" s="56">
        <f t="shared" si="32"/>
        <v>676740</v>
      </c>
      <c r="T145" s="34">
        <f t="shared" si="33"/>
        <v>15.863699500546739</v>
      </c>
      <c r="U145" s="16">
        <v>0.15863699500546738</v>
      </c>
      <c r="V145" s="19">
        <v>108964</v>
      </c>
      <c r="W145" s="19">
        <v>107356</v>
      </c>
      <c r="X145" s="19">
        <v>102991</v>
      </c>
      <c r="Y145" s="6">
        <v>76948</v>
      </c>
      <c r="Z145" s="56">
        <f t="shared" si="34"/>
        <v>76948</v>
      </c>
      <c r="AA145" s="6">
        <v>26043</v>
      </c>
      <c r="AB145" s="56">
        <f t="shared" si="35"/>
        <v>26043</v>
      </c>
      <c r="AC145" s="34">
        <f t="shared" si="36"/>
        <v>74.71332446524454</v>
      </c>
      <c r="AD145" s="16">
        <f t="shared" si="26"/>
        <v>0.74713324465244535</v>
      </c>
      <c r="AE145" s="34">
        <f t="shared" si="37"/>
        <v>25.286675534755464</v>
      </c>
      <c r="AF145" s="20">
        <f t="shared" si="27"/>
        <v>0.25286675534755465</v>
      </c>
      <c r="AG145" s="20">
        <f t="shared" si="38"/>
        <v>0.4942664893048907</v>
      </c>
      <c r="AH145" s="54">
        <f t="shared" si="39"/>
        <v>49.426648930489073</v>
      </c>
      <c r="AI145" s="6" t="s">
        <v>7</v>
      </c>
      <c r="AJ145" s="36" t="str">
        <f>IF(AI145="NR","",VLOOKUP(AI145,liste!$A$20:$H$29,2))</f>
        <v>Angenommen</v>
      </c>
      <c r="AK145" s="36" t="str">
        <f>IF(AI145="NR","",VLOOKUP(AI145,liste!$A$20:$H$29,3))</f>
        <v>Accepté</v>
      </c>
      <c r="AL145" s="6" t="s">
        <v>767</v>
      </c>
      <c r="AM145" t="str">
        <f t="shared" si="40"/>
        <v/>
      </c>
      <c r="AN145" t="str">
        <f>IF(AM145="","",VLOOKUP(AM145,liste!$A$30:$H$32,2))</f>
        <v/>
      </c>
      <c r="AO145" t="str">
        <f>IF(AM145="","",VLOOKUP(AM145,liste!$A$30:$H$32,3))</f>
        <v/>
      </c>
    </row>
    <row r="146" spans="1:41" x14ac:dyDescent="0.25">
      <c r="A146" s="63" t="str">
        <f t="shared" si="28"/>
        <v>19900128</v>
      </c>
      <c r="B146" s="1">
        <v>32901</v>
      </c>
      <c r="C146" s="52">
        <f t="shared" si="29"/>
        <v>32901</v>
      </c>
      <c r="D146" s="47">
        <f t="shared" si="30"/>
        <v>32901</v>
      </c>
      <c r="E146" s="51">
        <f t="shared" si="31"/>
        <v>32901</v>
      </c>
      <c r="F146" t="s">
        <v>227</v>
      </c>
      <c r="G146" t="s">
        <v>624</v>
      </c>
      <c r="H146" s="6" t="s">
        <v>10</v>
      </c>
      <c r="I146" s="37" t="str">
        <f>IF(H146="NR","",VLOOKUP(H146,liste!$A$1:$H$15,2))</f>
        <v>Volksinitiative</v>
      </c>
      <c r="J146" s="37" t="str">
        <f>IF(H146="NR","",VLOOKUP(H146,liste!$A$1:$H$15,3))</f>
        <v>Initiative populaire</v>
      </c>
      <c r="K146" t="s">
        <v>4</v>
      </c>
      <c r="L146" s="6"/>
      <c r="M146" s="36"/>
      <c r="N146" s="36"/>
      <c r="O146" s="6"/>
      <c r="P146" s="36" t="str">
        <f>IF([1]csv!G142="ST",VLOOKUP([1]csv!N142,[1]liste!$A$1:$H$15,2),"")</f>
        <v/>
      </c>
      <c r="Q146" s="36" t="str">
        <f>IF([1]csv!G142="ST",VLOOKUP([1]csv!N142,[1]liste!$A$1:$H$15,3),"")</f>
        <v/>
      </c>
      <c r="R146" s="6">
        <v>676241</v>
      </c>
      <c r="S146" s="56">
        <f t="shared" si="32"/>
        <v>676241</v>
      </c>
      <c r="T146" s="34">
        <f t="shared" si="33"/>
        <v>26.23073726674366</v>
      </c>
      <c r="U146" s="16">
        <v>0.26230737266743659</v>
      </c>
      <c r="V146" s="19">
        <v>177562</v>
      </c>
      <c r="W146" s="19">
        <v>177383</v>
      </c>
      <c r="X146" s="19">
        <v>176134</v>
      </c>
      <c r="Y146" s="6">
        <v>94387</v>
      </c>
      <c r="Z146" s="56">
        <f t="shared" si="34"/>
        <v>94387</v>
      </c>
      <c r="AA146" s="6">
        <v>81747</v>
      </c>
      <c r="AB146" s="56">
        <f t="shared" si="35"/>
        <v>81747</v>
      </c>
      <c r="AC146" s="34">
        <f t="shared" si="36"/>
        <v>53.588177183280919</v>
      </c>
      <c r="AD146" s="16">
        <f t="shared" si="26"/>
        <v>0.53588177183280916</v>
      </c>
      <c r="AE146" s="34">
        <f t="shared" si="37"/>
        <v>46.411822816719088</v>
      </c>
      <c r="AF146" s="20">
        <f t="shared" si="27"/>
        <v>0.46411822816719089</v>
      </c>
      <c r="AG146" s="20">
        <f t="shared" si="38"/>
        <v>7.1763543665618268E-2</v>
      </c>
      <c r="AH146" s="54">
        <f t="shared" si="39"/>
        <v>7.176354366561827</v>
      </c>
      <c r="AI146" s="6" t="s">
        <v>7</v>
      </c>
      <c r="AJ146" s="36" t="str">
        <f>IF(AI146="NR","",VLOOKUP(AI146,liste!$A$20:$H$29,2))</f>
        <v>Angenommen</v>
      </c>
      <c r="AK146" s="36" t="str">
        <f>IF(AI146="NR","",VLOOKUP(AI146,liste!$A$20:$H$29,3))</f>
        <v>Accepté</v>
      </c>
      <c r="AL146" s="6" t="s">
        <v>762</v>
      </c>
      <c r="AM146" t="str">
        <f t="shared" si="40"/>
        <v/>
      </c>
      <c r="AN146" t="str">
        <f>IF(AM146="","",VLOOKUP(AM146,liste!$A$30:$H$32,2))</f>
        <v/>
      </c>
      <c r="AO146" t="str">
        <f>IF(AM146="","",VLOOKUP(AM146,liste!$A$30:$H$32,3))</f>
        <v/>
      </c>
    </row>
    <row r="147" spans="1:41" x14ac:dyDescent="0.25">
      <c r="A147" s="63" t="str">
        <f t="shared" si="28"/>
        <v>19891126</v>
      </c>
      <c r="B147" s="10">
        <v>32838</v>
      </c>
      <c r="C147" s="52">
        <f t="shared" si="29"/>
        <v>32838</v>
      </c>
      <c r="D147" s="47">
        <f t="shared" si="30"/>
        <v>32838</v>
      </c>
      <c r="E147" s="51">
        <f t="shared" si="31"/>
        <v>32838</v>
      </c>
      <c r="F147" s="6" t="s">
        <v>90</v>
      </c>
      <c r="G147" s="6" t="s">
        <v>617</v>
      </c>
      <c r="H147" s="14" t="s">
        <v>1</v>
      </c>
      <c r="I147" s="37" t="str">
        <f>IF(H147="NR","",VLOOKUP(H147,liste!$A$1:$H$15,2))</f>
        <v>Obligatorisches Referendum</v>
      </c>
      <c r="J147" s="37" t="str">
        <f>IF(H147="NR","",VLOOKUP(H147,liste!$A$1:$H$15,3))</f>
        <v>référendum facultatif</v>
      </c>
      <c r="K147" s="17" t="s">
        <v>4</v>
      </c>
      <c r="L147" s="6"/>
      <c r="M147" s="36"/>
      <c r="N147" s="36"/>
      <c r="O147" s="6"/>
      <c r="P147" s="36" t="str">
        <f>IF([1]csv!G143="ST",VLOOKUP([1]csv!N143,[1]liste!$A$1:$H$15,2),"")</f>
        <v/>
      </c>
      <c r="Q147" s="36" t="str">
        <f>IF([1]csv!G143="ST",VLOOKUP([1]csv!N143,[1]liste!$A$1:$H$15,3),"")</f>
        <v/>
      </c>
      <c r="R147" s="6">
        <v>652373</v>
      </c>
      <c r="S147" s="56">
        <f t="shared" si="32"/>
        <v>652373</v>
      </c>
      <c r="T147" s="34">
        <f t="shared" si="33"/>
        <v>67.459106983274907</v>
      </c>
      <c r="U147" s="16">
        <v>0.67459106983274908</v>
      </c>
      <c r="V147" s="6">
        <v>467102</v>
      </c>
      <c r="W147" s="19">
        <v>440085</v>
      </c>
      <c r="X147" s="19">
        <v>418630</v>
      </c>
      <c r="Y147" s="6">
        <v>271536</v>
      </c>
      <c r="Z147" s="56">
        <f t="shared" si="34"/>
        <v>271536</v>
      </c>
      <c r="AA147" s="6">
        <v>147094</v>
      </c>
      <c r="AB147" s="56">
        <f t="shared" si="35"/>
        <v>147094</v>
      </c>
      <c r="AC147" s="34">
        <f t="shared" si="36"/>
        <v>64.863005517999184</v>
      </c>
      <c r="AD147" s="16">
        <f t="shared" si="26"/>
        <v>0.64863005517999184</v>
      </c>
      <c r="AE147" s="34">
        <f t="shared" si="37"/>
        <v>35.136994482000809</v>
      </c>
      <c r="AF147" s="20">
        <f t="shared" si="27"/>
        <v>0.35136994482000811</v>
      </c>
      <c r="AG147" s="20">
        <f t="shared" si="38"/>
        <v>0.29726011035998373</v>
      </c>
      <c r="AH147" s="54">
        <f t="shared" si="39"/>
        <v>29.726011035998372</v>
      </c>
      <c r="AI147" t="s">
        <v>7</v>
      </c>
      <c r="AJ147" s="36" t="str">
        <f>IF(AI147="NR","",VLOOKUP(AI147,liste!$A$20:$H$29,2))</f>
        <v>Angenommen</v>
      </c>
      <c r="AK147" s="36" t="str">
        <f>IF(AI147="NR","",VLOOKUP(AI147,liste!$A$20:$H$29,3))</f>
        <v>Accepté</v>
      </c>
      <c r="AL147" t="s">
        <v>462</v>
      </c>
      <c r="AM147" t="str">
        <f t="shared" si="40"/>
        <v/>
      </c>
      <c r="AN147" t="str">
        <f>IF(AM147="","",VLOOKUP(AM147,liste!$A$30:$H$32,2))</f>
        <v/>
      </c>
      <c r="AO147" t="str">
        <f>IF(AM147="","",VLOOKUP(AM147,liste!$A$30:$H$32,3))</f>
        <v/>
      </c>
    </row>
    <row r="148" spans="1:41" x14ac:dyDescent="0.25">
      <c r="A148" s="63" t="str">
        <f t="shared" si="28"/>
        <v>19891126</v>
      </c>
      <c r="B148" s="10">
        <v>32838</v>
      </c>
      <c r="C148" s="52">
        <f t="shared" si="29"/>
        <v>32838</v>
      </c>
      <c r="D148" s="47">
        <f t="shared" si="30"/>
        <v>32838</v>
      </c>
      <c r="E148" s="51">
        <f t="shared" si="31"/>
        <v>32838</v>
      </c>
      <c r="F148" s="6" t="s">
        <v>464</v>
      </c>
      <c r="G148" s="6" t="s">
        <v>547</v>
      </c>
      <c r="H148" s="14" t="s">
        <v>1</v>
      </c>
      <c r="I148" s="37" t="str">
        <f>IF(H148="NR","",VLOOKUP(H148,liste!$A$1:$H$15,2))</f>
        <v>Obligatorisches Referendum</v>
      </c>
      <c r="J148" s="37" t="str">
        <f>IF(H148="NR","",VLOOKUP(H148,liste!$A$1:$H$15,3))</f>
        <v>référendum facultatif</v>
      </c>
      <c r="K148" s="17" t="s">
        <v>4</v>
      </c>
      <c r="L148" s="6"/>
      <c r="M148" s="36"/>
      <c r="N148" s="36"/>
      <c r="O148" s="6"/>
      <c r="P148" s="36" t="str">
        <f>IF([1]csv!G144="ST",VLOOKUP([1]csv!N144,[1]liste!$A$1:$H$15,2),"")</f>
        <v/>
      </c>
      <c r="Q148" s="36" t="str">
        <f>IF([1]csv!G144="ST",VLOOKUP([1]csv!N144,[1]liste!$A$1:$H$15,3),"")</f>
        <v/>
      </c>
      <c r="R148" s="6">
        <v>652373</v>
      </c>
      <c r="S148" s="56">
        <f t="shared" si="32"/>
        <v>652373</v>
      </c>
      <c r="T148" s="34">
        <f t="shared" si="33"/>
        <v>67.44285861002831</v>
      </c>
      <c r="U148" s="16">
        <v>0.67442858610028311</v>
      </c>
      <c r="V148" s="6">
        <v>467102</v>
      </c>
      <c r="W148" s="19">
        <v>439979</v>
      </c>
      <c r="X148" s="19">
        <v>405548</v>
      </c>
      <c r="Y148" s="6">
        <v>259374</v>
      </c>
      <c r="Z148" s="56">
        <f t="shared" si="34"/>
        <v>259374</v>
      </c>
      <c r="AA148" s="6">
        <v>146174</v>
      </c>
      <c r="AB148" s="56">
        <f t="shared" si="35"/>
        <v>146174</v>
      </c>
      <c r="AC148" s="34">
        <f t="shared" si="36"/>
        <v>63.956424393659937</v>
      </c>
      <c r="AD148" s="16">
        <f t="shared" si="26"/>
        <v>0.63956424393659939</v>
      </c>
      <c r="AE148" s="34">
        <f t="shared" si="37"/>
        <v>36.043575606340063</v>
      </c>
      <c r="AF148" s="20">
        <f t="shared" si="27"/>
        <v>0.36043575606340061</v>
      </c>
      <c r="AG148" s="20">
        <f t="shared" si="38"/>
        <v>0.27912848787319877</v>
      </c>
      <c r="AH148" s="54">
        <f t="shared" si="39"/>
        <v>27.912848787319877</v>
      </c>
      <c r="AI148" t="s">
        <v>7</v>
      </c>
      <c r="AJ148" s="36" t="str">
        <f>IF(AI148="NR","",VLOOKUP(AI148,liste!$A$20:$H$29,2))</f>
        <v>Angenommen</v>
      </c>
      <c r="AK148" s="36" t="str">
        <f>IF(AI148="NR","",VLOOKUP(AI148,liste!$A$20:$H$29,3))</f>
        <v>Accepté</v>
      </c>
      <c r="AL148" t="s">
        <v>462</v>
      </c>
      <c r="AM148" t="str">
        <f t="shared" si="40"/>
        <v/>
      </c>
      <c r="AN148" t="str">
        <f>IF(AM148="","",VLOOKUP(AM148,liste!$A$30:$H$32,2))</f>
        <v/>
      </c>
      <c r="AO148" t="str">
        <f>IF(AM148="","",VLOOKUP(AM148,liste!$A$30:$H$32,3))</f>
        <v/>
      </c>
    </row>
    <row r="149" spans="1:41" x14ac:dyDescent="0.25">
      <c r="A149" s="63" t="str">
        <f t="shared" si="28"/>
        <v>19890924</v>
      </c>
      <c r="B149" s="10">
        <v>32775</v>
      </c>
      <c r="C149" s="52">
        <f t="shared" si="29"/>
        <v>32775</v>
      </c>
      <c r="D149" s="47">
        <f t="shared" si="30"/>
        <v>32775</v>
      </c>
      <c r="E149" s="51">
        <f t="shared" si="31"/>
        <v>32775</v>
      </c>
      <c r="F149" s="6" t="s">
        <v>221</v>
      </c>
      <c r="G149" s="6" t="s">
        <v>616</v>
      </c>
      <c r="H149" s="14" t="s">
        <v>10</v>
      </c>
      <c r="I149" s="37" t="str">
        <f>IF(H149="NR","",VLOOKUP(H149,liste!$A$1:$H$15,2))</f>
        <v>Volksinitiative</v>
      </c>
      <c r="J149" s="37" t="str">
        <f>IF(H149="NR","",VLOOKUP(H149,liste!$A$1:$H$15,3))</f>
        <v>Initiative populaire</v>
      </c>
      <c r="K149" s="17" t="s">
        <v>4</v>
      </c>
      <c r="L149" s="6"/>
      <c r="M149" s="36"/>
      <c r="N149" s="36"/>
      <c r="O149" s="6"/>
      <c r="P149" s="36" t="str">
        <f>IF([1]csv!G145="ST",VLOOKUP([1]csv!N145,[1]liste!$A$1:$H$15,2),"")</f>
        <v/>
      </c>
      <c r="Q149" s="36" t="str">
        <f>IF([1]csv!G145="ST",VLOOKUP([1]csv!N145,[1]liste!$A$1:$H$15,3),"")</f>
        <v/>
      </c>
      <c r="R149" s="6">
        <v>652067</v>
      </c>
      <c r="S149" s="56">
        <f t="shared" si="32"/>
        <v>652067</v>
      </c>
      <c r="T149" s="34">
        <f t="shared" si="33"/>
        <v>16.432513836768308</v>
      </c>
      <c r="U149" s="16">
        <v>0.16432513836768309</v>
      </c>
      <c r="V149" s="6">
        <v>107581</v>
      </c>
      <c r="W149" s="19">
        <v>107151</v>
      </c>
      <c r="X149" s="19">
        <v>105755</v>
      </c>
      <c r="Y149" s="6">
        <v>56633</v>
      </c>
      <c r="Z149" s="56">
        <f t="shared" si="34"/>
        <v>56633</v>
      </c>
      <c r="AA149" s="6">
        <v>49122</v>
      </c>
      <c r="AB149" s="56">
        <f t="shared" si="35"/>
        <v>49122</v>
      </c>
      <c r="AC149" s="34">
        <f t="shared" si="36"/>
        <v>53.551132334168592</v>
      </c>
      <c r="AD149" s="16">
        <f t="shared" si="26"/>
        <v>0.53551132334168594</v>
      </c>
      <c r="AE149" s="34">
        <f t="shared" si="37"/>
        <v>46.448867665831401</v>
      </c>
      <c r="AF149" s="20">
        <f t="shared" si="27"/>
        <v>0.464488676658314</v>
      </c>
      <c r="AG149" s="20">
        <f t="shared" si="38"/>
        <v>7.1022646683371937E-2</v>
      </c>
      <c r="AH149" s="54">
        <f t="shared" si="39"/>
        <v>7.1022646683371935</v>
      </c>
      <c r="AI149" t="s">
        <v>7</v>
      </c>
      <c r="AJ149" s="36" t="str">
        <f>IF(AI149="NR","",VLOOKUP(AI149,liste!$A$20:$H$29,2))</f>
        <v>Angenommen</v>
      </c>
      <c r="AK149" s="36" t="str">
        <f>IF(AI149="NR","",VLOOKUP(AI149,liste!$A$20:$H$29,3))</f>
        <v>Accepté</v>
      </c>
      <c r="AL149" t="s">
        <v>460</v>
      </c>
      <c r="AM149" t="str">
        <f t="shared" si="40"/>
        <v/>
      </c>
      <c r="AN149" t="str">
        <f>IF(AM149="","",VLOOKUP(AM149,liste!$A$30:$H$32,2))</f>
        <v/>
      </c>
      <c r="AO149" t="str">
        <f>IF(AM149="","",VLOOKUP(AM149,liste!$A$30:$H$32,3))</f>
        <v/>
      </c>
    </row>
    <row r="150" spans="1:41" x14ac:dyDescent="0.25">
      <c r="A150" s="63" t="str">
        <f t="shared" si="28"/>
        <v>19890604</v>
      </c>
      <c r="B150" s="10">
        <v>32663</v>
      </c>
      <c r="C150" s="52">
        <f t="shared" si="29"/>
        <v>32663</v>
      </c>
      <c r="D150" s="47">
        <f t="shared" si="30"/>
        <v>32663</v>
      </c>
      <c r="E150" s="51">
        <f t="shared" si="31"/>
        <v>32663</v>
      </c>
      <c r="F150" s="6" t="s">
        <v>69</v>
      </c>
      <c r="G150" s="6" t="s">
        <v>614</v>
      </c>
      <c r="H150" s="14" t="s">
        <v>1</v>
      </c>
      <c r="I150" s="37" t="str">
        <f>IF(H150="NR","",VLOOKUP(H150,liste!$A$1:$H$15,2))</f>
        <v>Obligatorisches Referendum</v>
      </c>
      <c r="J150" s="37" t="str">
        <f>IF(H150="NR","",VLOOKUP(H150,liste!$A$1:$H$15,3))</f>
        <v>référendum facultatif</v>
      </c>
      <c r="K150" s="17" t="s">
        <v>4</v>
      </c>
      <c r="L150" s="6"/>
      <c r="M150" s="36"/>
      <c r="N150" s="36"/>
      <c r="O150" s="6"/>
      <c r="P150" s="36" t="str">
        <f>IF([1]csv!G146="ST",VLOOKUP([1]csv!N146,[1]liste!$A$1:$H$15,2),"")</f>
        <v/>
      </c>
      <c r="Q150" s="36" t="str">
        <f>IF([1]csv!G146="ST",VLOOKUP([1]csv!N146,[1]liste!$A$1:$H$15,3),"")</f>
        <v/>
      </c>
      <c r="R150" s="6">
        <v>650240</v>
      </c>
      <c r="S150" s="56">
        <f t="shared" si="32"/>
        <v>650240</v>
      </c>
      <c r="T150" s="34">
        <f t="shared" si="33"/>
        <v>33.147914616141733</v>
      </c>
      <c r="U150" s="16">
        <v>0.33147914616141733</v>
      </c>
      <c r="V150" s="6">
        <v>220997</v>
      </c>
      <c r="W150" s="19">
        <v>215541</v>
      </c>
      <c r="X150" s="19">
        <v>201190</v>
      </c>
      <c r="Y150" s="19">
        <v>121530</v>
      </c>
      <c r="Z150" s="56">
        <f t="shared" si="34"/>
        <v>121530</v>
      </c>
      <c r="AA150" s="19">
        <v>79660</v>
      </c>
      <c r="AB150" s="56">
        <f t="shared" si="35"/>
        <v>79660</v>
      </c>
      <c r="AC150" s="34">
        <f t="shared" si="36"/>
        <v>60.405586758785226</v>
      </c>
      <c r="AD150" s="16">
        <f t="shared" si="26"/>
        <v>0.60405586758785224</v>
      </c>
      <c r="AE150" s="34">
        <f t="shared" si="37"/>
        <v>39.594413241214774</v>
      </c>
      <c r="AF150" s="20">
        <f t="shared" si="27"/>
        <v>0.39594413241214771</v>
      </c>
      <c r="AG150" s="20">
        <f t="shared" si="38"/>
        <v>0.20811173517570453</v>
      </c>
      <c r="AH150" s="54">
        <f t="shared" si="39"/>
        <v>20.811173517570452</v>
      </c>
      <c r="AI150" t="s">
        <v>7</v>
      </c>
      <c r="AJ150" s="36" t="str">
        <f>IF(AI150="NR","",VLOOKUP(AI150,liste!$A$20:$H$29,2))</f>
        <v>Angenommen</v>
      </c>
      <c r="AK150" s="36" t="str">
        <f>IF(AI150="NR","",VLOOKUP(AI150,liste!$A$20:$H$29,3))</f>
        <v>Accepté</v>
      </c>
      <c r="AL150" t="s">
        <v>458</v>
      </c>
      <c r="AM150" t="str">
        <f t="shared" si="40"/>
        <v/>
      </c>
      <c r="AN150" t="str">
        <f>IF(AM150="","",VLOOKUP(AM150,liste!$A$30:$H$32,2))</f>
        <v/>
      </c>
      <c r="AO150" t="str">
        <f>IF(AM150="","",VLOOKUP(AM150,liste!$A$30:$H$32,3))</f>
        <v/>
      </c>
    </row>
    <row r="151" spans="1:41" x14ac:dyDescent="0.25">
      <c r="A151" s="63" t="str">
        <f t="shared" si="28"/>
        <v>19890604</v>
      </c>
      <c r="B151" s="10">
        <v>32663</v>
      </c>
      <c r="C151" s="52">
        <f t="shared" si="29"/>
        <v>32663</v>
      </c>
      <c r="D151" s="47">
        <f t="shared" si="30"/>
        <v>32663</v>
      </c>
      <c r="E151" s="51">
        <f t="shared" si="31"/>
        <v>32663</v>
      </c>
      <c r="F151" s="6" t="s">
        <v>220</v>
      </c>
      <c r="G151" s="6" t="s">
        <v>615</v>
      </c>
      <c r="H151" s="14" t="s">
        <v>194</v>
      </c>
      <c r="I151" s="37" t="str">
        <f>IF(H151="NR","",VLOOKUP(H151,liste!$A$1:$H$15,2))</f>
        <v>Obligatorisches Finanzreferendum (bis 1.1.1995)</v>
      </c>
      <c r="J151" s="37" t="str">
        <f>IF(H151="NR","",VLOOKUP(H151,liste!$A$1:$H$15,3))</f>
        <v>réferendum obligatoire financier</v>
      </c>
      <c r="K151" s="17" t="s">
        <v>4</v>
      </c>
      <c r="L151" s="6"/>
      <c r="M151" s="36"/>
      <c r="N151" s="36"/>
      <c r="O151" s="6"/>
      <c r="P151" s="36" t="str">
        <f>IF([1]csv!G147="ST",VLOOKUP([1]csv!N147,[1]liste!$A$1:$H$15,2),"")</f>
        <v/>
      </c>
      <c r="Q151" s="36" t="str">
        <f>IF([1]csv!G147="ST",VLOOKUP([1]csv!N147,[1]liste!$A$1:$H$15,3),"")</f>
        <v/>
      </c>
      <c r="R151" s="6">
        <v>650240</v>
      </c>
      <c r="S151" s="56">
        <f t="shared" si="32"/>
        <v>650240</v>
      </c>
      <c r="T151" s="34">
        <f t="shared" si="33"/>
        <v>33.147145669291341</v>
      </c>
      <c r="U151" s="16">
        <v>0.33147145669291339</v>
      </c>
      <c r="V151" s="6">
        <v>220997</v>
      </c>
      <c r="W151" s="19">
        <v>215536</v>
      </c>
      <c r="X151" s="19">
        <v>209199</v>
      </c>
      <c r="Y151" s="19">
        <v>161007</v>
      </c>
      <c r="Z151" s="56">
        <f t="shared" si="34"/>
        <v>161007</v>
      </c>
      <c r="AA151" s="19">
        <v>48192</v>
      </c>
      <c r="AB151" s="56">
        <f t="shared" si="35"/>
        <v>48192</v>
      </c>
      <c r="AC151" s="34">
        <f t="shared" si="36"/>
        <v>76.963561011285904</v>
      </c>
      <c r="AD151" s="16">
        <f t="shared" si="26"/>
        <v>0.76963561011285908</v>
      </c>
      <c r="AE151" s="34">
        <f t="shared" si="37"/>
        <v>23.036438988714096</v>
      </c>
      <c r="AF151" s="20">
        <f t="shared" si="27"/>
        <v>0.23036438988714095</v>
      </c>
      <c r="AG151" s="20">
        <f t="shared" si="38"/>
        <v>0.53927122022571816</v>
      </c>
      <c r="AH151" s="54">
        <f t="shared" si="39"/>
        <v>53.927122022571815</v>
      </c>
      <c r="AI151" t="s">
        <v>7</v>
      </c>
      <c r="AJ151" s="36" t="str">
        <f>IF(AI151="NR","",VLOOKUP(AI151,liste!$A$20:$H$29,2))</f>
        <v>Angenommen</v>
      </c>
      <c r="AK151" s="36" t="str">
        <f>IF(AI151="NR","",VLOOKUP(AI151,liste!$A$20:$H$29,3))</f>
        <v>Accepté</v>
      </c>
      <c r="AL151" t="s">
        <v>458</v>
      </c>
      <c r="AM151" t="str">
        <f t="shared" si="40"/>
        <v/>
      </c>
      <c r="AN151" t="str">
        <f>IF(AM151="","",VLOOKUP(AM151,liste!$A$30:$H$32,2))</f>
        <v/>
      </c>
      <c r="AO151" t="str">
        <f>IF(AM151="","",VLOOKUP(AM151,liste!$A$30:$H$32,3))</f>
        <v/>
      </c>
    </row>
    <row r="152" spans="1:41" x14ac:dyDescent="0.25">
      <c r="A152" s="63" t="str">
        <f t="shared" si="28"/>
        <v>19881204</v>
      </c>
      <c r="B152" s="10">
        <v>32481</v>
      </c>
      <c r="C152" s="52">
        <f t="shared" si="29"/>
        <v>32481</v>
      </c>
      <c r="D152" s="47">
        <f t="shared" si="30"/>
        <v>32481</v>
      </c>
      <c r="E152" s="51">
        <f t="shared" si="31"/>
        <v>32481</v>
      </c>
      <c r="F152" s="6" t="s">
        <v>455</v>
      </c>
      <c r="G152" s="6" t="s">
        <v>611</v>
      </c>
      <c r="H152" s="14" t="s">
        <v>2</v>
      </c>
      <c r="I152" s="37" t="str">
        <f>IF(H152="NR","",VLOOKUP(H152,liste!$A$1:$H$15,2))</f>
        <v>Fakultatives Referendum (ab 1972)</v>
      </c>
      <c r="J152" s="37" t="str">
        <f>IF(H152="NR","",VLOOKUP(H152,liste!$A$1:$H$15,3))</f>
        <v>référendum facultatif</v>
      </c>
      <c r="K152" s="17" t="s">
        <v>4</v>
      </c>
      <c r="L152" s="6"/>
      <c r="M152" s="36"/>
      <c r="N152" s="36"/>
      <c r="O152" s="6"/>
      <c r="P152" s="36" t="str">
        <f>IF([1]csv!G148="ST",VLOOKUP([1]csv!N148,[1]liste!$A$1:$H$15,2),"")</f>
        <v/>
      </c>
      <c r="Q152" s="36" t="str">
        <f>IF([1]csv!G148="ST",VLOOKUP([1]csv!N148,[1]liste!$A$1:$H$15,3),"")</f>
        <v/>
      </c>
      <c r="R152" s="6">
        <v>648646</v>
      </c>
      <c r="S152" s="56">
        <f t="shared" si="32"/>
        <v>648646</v>
      </c>
      <c r="T152" s="34">
        <f t="shared" si="33"/>
        <v>49.053875303324155</v>
      </c>
      <c r="U152" s="16">
        <v>0.49053875303324157</v>
      </c>
      <c r="V152" s="6">
        <v>328991</v>
      </c>
      <c r="W152" s="19">
        <v>318186</v>
      </c>
      <c r="X152" s="19">
        <v>292080</v>
      </c>
      <c r="Y152" s="19">
        <v>170170</v>
      </c>
      <c r="Z152" s="56">
        <f t="shared" si="34"/>
        <v>170170</v>
      </c>
      <c r="AA152" s="19">
        <v>121910</v>
      </c>
      <c r="AB152" s="56">
        <f t="shared" si="35"/>
        <v>121910</v>
      </c>
      <c r="AC152" s="34">
        <f t="shared" si="36"/>
        <v>58.261435223226513</v>
      </c>
      <c r="AD152" s="16">
        <f t="shared" si="26"/>
        <v>0.5826143522322651</v>
      </c>
      <c r="AE152" s="34">
        <f t="shared" si="37"/>
        <v>41.738564776773487</v>
      </c>
      <c r="AF152" s="20">
        <f t="shared" si="27"/>
        <v>0.41738564776773485</v>
      </c>
      <c r="AG152" s="20">
        <f t="shared" si="38"/>
        <v>0.16522870446453025</v>
      </c>
      <c r="AH152" s="54">
        <f t="shared" si="39"/>
        <v>16.522870446453027</v>
      </c>
      <c r="AI152" t="s">
        <v>7</v>
      </c>
      <c r="AJ152" s="36" t="str">
        <f>IF(AI152="NR","",VLOOKUP(AI152,liste!$A$20:$H$29,2))</f>
        <v>Angenommen</v>
      </c>
      <c r="AK152" s="36" t="str">
        <f>IF(AI152="NR","",VLOOKUP(AI152,liste!$A$20:$H$29,3))</f>
        <v>Accepté</v>
      </c>
      <c r="AL152" t="s">
        <v>456</v>
      </c>
      <c r="AM152" t="str">
        <f t="shared" si="40"/>
        <v/>
      </c>
      <c r="AN152" t="str">
        <f>IF(AM152="","",VLOOKUP(AM152,liste!$A$30:$H$32,2))</f>
        <v/>
      </c>
      <c r="AO152" t="str">
        <f>IF(AM152="","",VLOOKUP(AM152,liste!$A$30:$H$32,3))</f>
        <v/>
      </c>
    </row>
    <row r="153" spans="1:41" x14ac:dyDescent="0.25">
      <c r="A153" s="63" t="str">
        <f t="shared" si="28"/>
        <v>19881204</v>
      </c>
      <c r="B153" s="10">
        <v>32481</v>
      </c>
      <c r="C153" s="52">
        <f t="shared" si="29"/>
        <v>32481</v>
      </c>
      <c r="D153" s="47">
        <f t="shared" si="30"/>
        <v>32481</v>
      </c>
      <c r="E153" s="51">
        <f t="shared" si="31"/>
        <v>32481</v>
      </c>
      <c r="F153" s="6" t="s">
        <v>218</v>
      </c>
      <c r="G153" s="6" t="s">
        <v>612</v>
      </c>
      <c r="H153" s="14" t="s">
        <v>194</v>
      </c>
      <c r="I153" s="37" t="str">
        <f>IF(H153="NR","",VLOOKUP(H153,liste!$A$1:$H$15,2))</f>
        <v>Obligatorisches Finanzreferendum (bis 1.1.1995)</v>
      </c>
      <c r="J153" s="37" t="str">
        <f>IF(H153="NR","",VLOOKUP(H153,liste!$A$1:$H$15,3))</f>
        <v>réferendum obligatoire financier</v>
      </c>
      <c r="K153" s="17" t="s">
        <v>4</v>
      </c>
      <c r="L153" s="6"/>
      <c r="M153" s="36"/>
      <c r="N153" s="36"/>
      <c r="O153" s="6"/>
      <c r="P153" s="36" t="str">
        <f>IF([1]csv!G149="ST",VLOOKUP([1]csv!N149,[1]liste!$A$1:$H$15,2),"")</f>
        <v/>
      </c>
      <c r="Q153" s="36" t="str">
        <f>IF([1]csv!G149="ST",VLOOKUP([1]csv!N149,[1]liste!$A$1:$H$15,3),"")</f>
        <v/>
      </c>
      <c r="R153" s="6">
        <v>648646</v>
      </c>
      <c r="S153" s="56">
        <f t="shared" si="32"/>
        <v>648646</v>
      </c>
      <c r="T153" s="34">
        <f t="shared" si="33"/>
        <v>49.053875303324155</v>
      </c>
      <c r="U153" s="16">
        <v>0.49053875303324157</v>
      </c>
      <c r="V153" s="6">
        <v>328991</v>
      </c>
      <c r="W153" s="19">
        <v>318186</v>
      </c>
      <c r="X153" s="19">
        <v>304942</v>
      </c>
      <c r="Y153" s="19">
        <v>227131</v>
      </c>
      <c r="Z153" s="56">
        <f t="shared" si="34"/>
        <v>227131</v>
      </c>
      <c r="AA153" s="19">
        <v>77811</v>
      </c>
      <c r="AB153" s="56">
        <f t="shared" si="35"/>
        <v>77811</v>
      </c>
      <c r="AC153" s="34">
        <f t="shared" si="36"/>
        <v>74.483344373684176</v>
      </c>
      <c r="AD153" s="16">
        <f t="shared" si="26"/>
        <v>0.74483344373684179</v>
      </c>
      <c r="AE153" s="34">
        <f t="shared" si="37"/>
        <v>25.516655626315828</v>
      </c>
      <c r="AF153" s="20">
        <f t="shared" si="27"/>
        <v>0.25516655626315826</v>
      </c>
      <c r="AG153" s="20">
        <f t="shared" si="38"/>
        <v>0.48966688747368353</v>
      </c>
      <c r="AH153" s="54">
        <f t="shared" si="39"/>
        <v>48.966688747368352</v>
      </c>
      <c r="AI153" t="s">
        <v>7</v>
      </c>
      <c r="AJ153" s="36" t="str">
        <f>IF(AI153="NR","",VLOOKUP(AI153,liste!$A$20:$H$29,2))</f>
        <v>Angenommen</v>
      </c>
      <c r="AK153" s="36" t="str">
        <f>IF(AI153="NR","",VLOOKUP(AI153,liste!$A$20:$H$29,3))</f>
        <v>Accepté</v>
      </c>
      <c r="AL153" t="s">
        <v>456</v>
      </c>
      <c r="AM153" t="str">
        <f t="shared" si="40"/>
        <v/>
      </c>
      <c r="AN153" t="str">
        <f>IF(AM153="","",VLOOKUP(AM153,liste!$A$30:$H$32,2))</f>
        <v/>
      </c>
      <c r="AO153" t="str">
        <f>IF(AM153="","",VLOOKUP(AM153,liste!$A$30:$H$32,3))</f>
        <v/>
      </c>
    </row>
    <row r="154" spans="1:41" x14ac:dyDescent="0.25">
      <c r="A154" s="63" t="str">
        <f t="shared" si="28"/>
        <v>19881204</v>
      </c>
      <c r="B154" s="10">
        <v>32481</v>
      </c>
      <c r="C154" s="52">
        <f t="shared" si="29"/>
        <v>32481</v>
      </c>
      <c r="D154" s="47">
        <f t="shared" si="30"/>
        <v>32481</v>
      </c>
      <c r="E154" s="51">
        <f t="shared" si="31"/>
        <v>32481</v>
      </c>
      <c r="F154" s="6" t="s">
        <v>219</v>
      </c>
      <c r="G154" s="6" t="s">
        <v>613</v>
      </c>
      <c r="H154" s="14" t="s">
        <v>194</v>
      </c>
      <c r="I154" s="37" t="str">
        <f>IF(H154="NR","",VLOOKUP(H154,liste!$A$1:$H$15,2))</f>
        <v>Obligatorisches Finanzreferendum (bis 1.1.1995)</v>
      </c>
      <c r="J154" s="37" t="str">
        <f>IF(H154="NR","",VLOOKUP(H154,liste!$A$1:$H$15,3))</f>
        <v>réferendum obligatoire financier</v>
      </c>
      <c r="K154" s="17" t="s">
        <v>4</v>
      </c>
      <c r="L154" s="6"/>
      <c r="M154" s="36"/>
      <c r="N154" s="36"/>
      <c r="O154" s="6"/>
      <c r="P154" s="36" t="str">
        <f>IF([1]csv!G150="ST",VLOOKUP([1]csv!N150,[1]liste!$A$1:$H$15,2),"")</f>
        <v/>
      </c>
      <c r="Q154" s="36" t="str">
        <f>IF([1]csv!G150="ST",VLOOKUP([1]csv!N150,[1]liste!$A$1:$H$15,3),"")</f>
        <v/>
      </c>
      <c r="R154" s="6">
        <v>648646</v>
      </c>
      <c r="S154" s="56">
        <f t="shared" si="32"/>
        <v>648646</v>
      </c>
      <c r="T154" s="34">
        <f t="shared" si="33"/>
        <v>49.053875303324155</v>
      </c>
      <c r="U154" s="16">
        <v>0.49053875303324157</v>
      </c>
      <c r="V154" s="6">
        <v>328991</v>
      </c>
      <c r="W154" s="19">
        <v>318186</v>
      </c>
      <c r="X154" s="19">
        <v>294327</v>
      </c>
      <c r="Y154" s="19">
        <v>194989</v>
      </c>
      <c r="Z154" s="56">
        <f t="shared" si="34"/>
        <v>194989</v>
      </c>
      <c r="AA154" s="19">
        <v>99338</v>
      </c>
      <c r="AB154" s="56">
        <f t="shared" si="35"/>
        <v>99338</v>
      </c>
      <c r="AC154" s="34">
        <f t="shared" si="36"/>
        <v>66.249103887852627</v>
      </c>
      <c r="AD154" s="16">
        <f t="shared" si="26"/>
        <v>0.66249103887852623</v>
      </c>
      <c r="AE154" s="34">
        <f t="shared" si="37"/>
        <v>33.750896112147373</v>
      </c>
      <c r="AF154" s="20">
        <f t="shared" si="27"/>
        <v>0.33750896112147372</v>
      </c>
      <c r="AG154" s="20">
        <f t="shared" si="38"/>
        <v>0.32498207775705251</v>
      </c>
      <c r="AH154" s="54">
        <f t="shared" si="39"/>
        <v>32.498207775705254</v>
      </c>
      <c r="AI154" t="s">
        <v>7</v>
      </c>
      <c r="AJ154" s="36" t="str">
        <f>IF(AI154="NR","",VLOOKUP(AI154,liste!$A$20:$H$29,2))</f>
        <v>Angenommen</v>
      </c>
      <c r="AK154" s="36" t="str">
        <f>IF(AI154="NR","",VLOOKUP(AI154,liste!$A$20:$H$29,3))</f>
        <v>Accepté</v>
      </c>
      <c r="AL154" t="s">
        <v>456</v>
      </c>
      <c r="AM154" t="str">
        <f t="shared" si="40"/>
        <v/>
      </c>
      <c r="AN154" t="str">
        <f>IF(AM154="","",VLOOKUP(AM154,liste!$A$30:$H$32,2))</f>
        <v/>
      </c>
      <c r="AO154" t="str">
        <f>IF(AM154="","",VLOOKUP(AM154,liste!$A$30:$H$32,3))</f>
        <v/>
      </c>
    </row>
    <row r="155" spans="1:41" x14ac:dyDescent="0.25">
      <c r="A155" s="63" t="str">
        <f t="shared" si="28"/>
        <v>19880925</v>
      </c>
      <c r="B155" s="10">
        <v>32411</v>
      </c>
      <c r="C155" s="52">
        <f t="shared" si="29"/>
        <v>32411</v>
      </c>
      <c r="D155" s="47">
        <f t="shared" si="30"/>
        <v>32411</v>
      </c>
      <c r="E155" s="51">
        <f t="shared" si="31"/>
        <v>32411</v>
      </c>
      <c r="F155" s="6" t="s">
        <v>214</v>
      </c>
      <c r="G155" s="6" t="s">
        <v>607</v>
      </c>
      <c r="H155" s="14" t="s">
        <v>10</v>
      </c>
      <c r="I155" s="37" t="str">
        <f>IF(H155="NR","",VLOOKUP(H155,liste!$A$1:$H$15,2))</f>
        <v>Volksinitiative</v>
      </c>
      <c r="J155" s="37" t="str">
        <f>IF(H155="NR","",VLOOKUP(H155,liste!$A$1:$H$15,3))</f>
        <v>Initiative populaire</v>
      </c>
      <c r="K155" s="17" t="s">
        <v>4</v>
      </c>
      <c r="L155" s="6"/>
      <c r="M155" s="36"/>
      <c r="N155" s="36"/>
      <c r="O155" s="6"/>
      <c r="P155" s="36" t="str">
        <f>IF([1]csv!G151="ST",VLOOKUP([1]csv!N151,[1]liste!$A$1:$H$15,2),"")</f>
        <v/>
      </c>
      <c r="Q155" s="36" t="str">
        <f>IF([1]csv!G151="ST",VLOOKUP([1]csv!N151,[1]liste!$A$1:$H$15,3),"")</f>
        <v/>
      </c>
      <c r="R155" s="6">
        <v>648646</v>
      </c>
      <c r="S155" s="56">
        <f t="shared" si="32"/>
        <v>648646</v>
      </c>
      <c r="T155" s="34">
        <f t="shared" si="33"/>
        <v>25.103215004794606</v>
      </c>
      <c r="U155" s="16">
        <v>0.25103215004794605</v>
      </c>
      <c r="V155" s="6">
        <v>163179</v>
      </c>
      <c r="W155" s="19">
        <v>162831</v>
      </c>
      <c r="X155" s="19">
        <v>154981</v>
      </c>
      <c r="Y155" s="6">
        <v>57509</v>
      </c>
      <c r="Z155" s="56">
        <f t="shared" si="34"/>
        <v>57509</v>
      </c>
      <c r="AA155" s="6">
        <v>97472</v>
      </c>
      <c r="AB155" s="56">
        <f t="shared" si="35"/>
        <v>97472</v>
      </c>
      <c r="AC155" s="34">
        <f t="shared" si="36"/>
        <v>37.107129261006186</v>
      </c>
      <c r="AD155" s="20">
        <f t="shared" ref="AD155:AD218" si="41">Y155/(Y155+AA155)</f>
        <v>0.37107129261006189</v>
      </c>
      <c r="AE155" s="34">
        <f t="shared" si="37"/>
        <v>62.892870738993814</v>
      </c>
      <c r="AF155" s="20">
        <f t="shared" ref="AF155:AF218" si="42">AA155/(Y155+AA155)</f>
        <v>0.62892870738993811</v>
      </c>
      <c r="AG155" s="20">
        <f t="shared" si="38"/>
        <v>-0.25785741477987623</v>
      </c>
      <c r="AH155" s="54">
        <f t="shared" si="39"/>
        <v>25.785741477987621</v>
      </c>
      <c r="AI155" t="s">
        <v>8</v>
      </c>
      <c r="AJ155" s="36" t="str">
        <f>IF(AI155="NR","",VLOOKUP(AI155,liste!$A$20:$H$29,2))</f>
        <v>Verworfen</v>
      </c>
      <c r="AK155" s="36" t="str">
        <f>IF(AI155="NR","",VLOOKUP(AI155,liste!$A$20:$H$29,3))</f>
        <v>Rejeté</v>
      </c>
      <c r="AL155" t="s">
        <v>453</v>
      </c>
      <c r="AM155" t="str">
        <f t="shared" si="40"/>
        <v/>
      </c>
      <c r="AN155" t="str">
        <f>IF(AM155="","",VLOOKUP(AM155,liste!$A$30:$H$32,2))</f>
        <v/>
      </c>
      <c r="AO155" t="str">
        <f>IF(AM155="","",VLOOKUP(AM155,liste!$A$30:$H$32,3))</f>
        <v/>
      </c>
    </row>
    <row r="156" spans="1:41" x14ac:dyDescent="0.25">
      <c r="A156" s="63" t="str">
        <f t="shared" si="28"/>
        <v>19880925</v>
      </c>
      <c r="B156" s="10">
        <v>32411</v>
      </c>
      <c r="C156" s="52">
        <f t="shared" si="29"/>
        <v>32411</v>
      </c>
      <c r="D156" s="47">
        <f t="shared" si="30"/>
        <v>32411</v>
      </c>
      <c r="E156" s="51">
        <f t="shared" si="31"/>
        <v>32411</v>
      </c>
      <c r="F156" s="6" t="s">
        <v>215</v>
      </c>
      <c r="G156" s="6" t="s">
        <v>608</v>
      </c>
      <c r="H156" s="14" t="s">
        <v>10</v>
      </c>
      <c r="I156" s="37" t="str">
        <f>IF(H156="NR","",VLOOKUP(H156,liste!$A$1:$H$15,2))</f>
        <v>Volksinitiative</v>
      </c>
      <c r="J156" s="37" t="str">
        <f>IF(H156="NR","",VLOOKUP(H156,liste!$A$1:$H$15,3))</f>
        <v>Initiative populaire</v>
      </c>
      <c r="K156" s="17" t="s">
        <v>4</v>
      </c>
      <c r="L156" s="6"/>
      <c r="M156" s="36"/>
      <c r="N156" s="36"/>
      <c r="O156" s="6"/>
      <c r="P156" s="36" t="str">
        <f>IF([1]csv!G152="ST",VLOOKUP([1]csv!N152,[1]liste!$A$1:$H$15,2),"")</f>
        <v/>
      </c>
      <c r="Q156" s="36" t="str">
        <f>IF([1]csv!G152="ST",VLOOKUP([1]csv!N152,[1]liste!$A$1:$H$15,3),"")</f>
        <v/>
      </c>
      <c r="R156" s="6">
        <v>648646</v>
      </c>
      <c r="S156" s="56">
        <f t="shared" si="32"/>
        <v>648646</v>
      </c>
      <c r="T156" s="34">
        <f t="shared" si="33"/>
        <v>25.103215004794606</v>
      </c>
      <c r="U156" s="16">
        <v>0.25103215004794605</v>
      </c>
      <c r="V156" s="6">
        <v>163179</v>
      </c>
      <c r="W156" s="19">
        <v>162831</v>
      </c>
      <c r="X156" s="19">
        <v>159947</v>
      </c>
      <c r="Y156" s="19">
        <v>45468</v>
      </c>
      <c r="Z156" s="56">
        <f t="shared" si="34"/>
        <v>45468</v>
      </c>
      <c r="AA156" s="19">
        <v>114479</v>
      </c>
      <c r="AB156" s="56">
        <f t="shared" si="35"/>
        <v>114479</v>
      </c>
      <c r="AC156" s="34">
        <f t="shared" si="36"/>
        <v>28.42691641606282</v>
      </c>
      <c r="AD156" s="20">
        <f t="shared" si="41"/>
        <v>0.2842691641606282</v>
      </c>
      <c r="AE156" s="34">
        <f t="shared" si="37"/>
        <v>71.573083583937176</v>
      </c>
      <c r="AF156" s="20">
        <f t="shared" si="42"/>
        <v>0.7157308358393718</v>
      </c>
      <c r="AG156" s="20">
        <f t="shared" si="38"/>
        <v>-0.43146167167874361</v>
      </c>
      <c r="AH156" s="54">
        <f t="shared" si="39"/>
        <v>43.14616716787436</v>
      </c>
      <c r="AI156" t="s">
        <v>8</v>
      </c>
      <c r="AJ156" s="36" t="str">
        <f>IF(AI156="NR","",VLOOKUP(AI156,liste!$A$20:$H$29,2))</f>
        <v>Verworfen</v>
      </c>
      <c r="AK156" s="36" t="str">
        <f>IF(AI156="NR","",VLOOKUP(AI156,liste!$A$20:$H$29,3))</f>
        <v>Rejeté</v>
      </c>
      <c r="AL156" t="s">
        <v>453</v>
      </c>
      <c r="AM156" t="str">
        <f t="shared" si="40"/>
        <v/>
      </c>
      <c r="AN156" t="str">
        <f>IF(AM156="","",VLOOKUP(AM156,liste!$A$30:$H$32,2))</f>
        <v/>
      </c>
      <c r="AO156" t="str">
        <f>IF(AM156="","",VLOOKUP(AM156,liste!$A$30:$H$32,3))</f>
        <v/>
      </c>
    </row>
    <row r="157" spans="1:41" x14ac:dyDescent="0.25">
      <c r="A157" s="63" t="str">
        <f t="shared" si="28"/>
        <v>19880925</v>
      </c>
      <c r="B157" s="10">
        <v>32411</v>
      </c>
      <c r="C157" s="52">
        <f t="shared" si="29"/>
        <v>32411</v>
      </c>
      <c r="D157" s="47">
        <f t="shared" si="30"/>
        <v>32411</v>
      </c>
      <c r="E157" s="51">
        <f t="shared" si="31"/>
        <v>32411</v>
      </c>
      <c r="F157" s="6" t="s">
        <v>216</v>
      </c>
      <c r="G157" s="6" t="s">
        <v>609</v>
      </c>
      <c r="H157" s="14" t="s">
        <v>2</v>
      </c>
      <c r="I157" s="37" t="str">
        <f>IF(H157="NR","",VLOOKUP(H157,liste!$A$1:$H$15,2))</f>
        <v>Fakultatives Referendum (ab 1972)</v>
      </c>
      <c r="J157" s="37" t="str">
        <f>IF(H157="NR","",VLOOKUP(H157,liste!$A$1:$H$15,3))</f>
        <v>référendum facultatif</v>
      </c>
      <c r="K157" s="17" t="s">
        <v>4</v>
      </c>
      <c r="L157" s="6"/>
      <c r="M157" s="36"/>
      <c r="N157" s="36"/>
      <c r="O157" s="6"/>
      <c r="P157" s="36" t="str">
        <f>IF([1]csv!G153="ST",VLOOKUP([1]csv!N153,[1]liste!$A$1:$H$15,2),"")</f>
        <v/>
      </c>
      <c r="Q157" s="36" t="str">
        <f>IF([1]csv!G153="ST",VLOOKUP([1]csv!N153,[1]liste!$A$1:$H$15,3),"")</f>
        <v/>
      </c>
      <c r="R157" s="6">
        <v>648646</v>
      </c>
      <c r="S157" s="56">
        <f t="shared" si="32"/>
        <v>648646</v>
      </c>
      <c r="T157" s="34">
        <f t="shared" si="33"/>
        <v>25.103215004794606</v>
      </c>
      <c r="U157" s="16">
        <v>0.25103215004794605</v>
      </c>
      <c r="V157" s="6">
        <v>163179</v>
      </c>
      <c r="W157" s="19">
        <v>162831</v>
      </c>
      <c r="X157" s="19">
        <v>153185</v>
      </c>
      <c r="Y157" s="19">
        <v>90654</v>
      </c>
      <c r="Z157" s="56">
        <f t="shared" si="34"/>
        <v>90654</v>
      </c>
      <c r="AA157" s="19">
        <v>62531</v>
      </c>
      <c r="AB157" s="56">
        <f t="shared" si="35"/>
        <v>62531</v>
      </c>
      <c r="AC157" s="34">
        <f t="shared" si="36"/>
        <v>59.179423572804126</v>
      </c>
      <c r="AD157" s="20">
        <f t="shared" si="41"/>
        <v>0.59179423572804124</v>
      </c>
      <c r="AE157" s="34">
        <f t="shared" si="37"/>
        <v>40.820576427195874</v>
      </c>
      <c r="AF157" s="20">
        <f t="shared" si="42"/>
        <v>0.40820576427195876</v>
      </c>
      <c r="AG157" s="20">
        <f t="shared" si="38"/>
        <v>0.18358847145608248</v>
      </c>
      <c r="AH157" s="54">
        <f t="shared" si="39"/>
        <v>18.358847145608248</v>
      </c>
      <c r="AI157" t="s">
        <v>7</v>
      </c>
      <c r="AJ157" s="36" t="str">
        <f>IF(AI157="NR","",VLOOKUP(AI157,liste!$A$20:$H$29,2))</f>
        <v>Angenommen</v>
      </c>
      <c r="AK157" s="36" t="str">
        <f>IF(AI157="NR","",VLOOKUP(AI157,liste!$A$20:$H$29,3))</f>
        <v>Accepté</v>
      </c>
      <c r="AL157" t="s">
        <v>453</v>
      </c>
      <c r="AM157" t="str">
        <f t="shared" si="40"/>
        <v/>
      </c>
      <c r="AN157" t="str">
        <f>IF(AM157="","",VLOOKUP(AM157,liste!$A$30:$H$32,2))</f>
        <v/>
      </c>
      <c r="AO157" t="str">
        <f>IF(AM157="","",VLOOKUP(AM157,liste!$A$30:$H$32,3))</f>
        <v/>
      </c>
    </row>
    <row r="158" spans="1:41" x14ac:dyDescent="0.25">
      <c r="A158" s="63" t="str">
        <f t="shared" si="28"/>
        <v>19880925</v>
      </c>
      <c r="B158" s="10">
        <v>32411</v>
      </c>
      <c r="C158" s="52">
        <f t="shared" si="29"/>
        <v>32411</v>
      </c>
      <c r="D158" s="47">
        <f t="shared" si="30"/>
        <v>32411</v>
      </c>
      <c r="E158" s="51">
        <f t="shared" si="31"/>
        <v>32411</v>
      </c>
      <c r="F158" s="6" t="s">
        <v>217</v>
      </c>
      <c r="G158" s="6" t="s">
        <v>610</v>
      </c>
      <c r="H158" s="14" t="s">
        <v>194</v>
      </c>
      <c r="I158" s="37" t="str">
        <f>IF(H158="NR","",VLOOKUP(H158,liste!$A$1:$H$15,2))</f>
        <v>Obligatorisches Finanzreferendum (bis 1.1.1995)</v>
      </c>
      <c r="J158" s="37" t="str">
        <f>IF(H158="NR","",VLOOKUP(H158,liste!$A$1:$H$15,3))</f>
        <v>réferendum obligatoire financier</v>
      </c>
      <c r="K158" s="17" t="s">
        <v>4</v>
      </c>
      <c r="L158" s="6"/>
      <c r="M158" s="36"/>
      <c r="N158" s="36"/>
      <c r="O158" s="6"/>
      <c r="P158" s="36" t="str">
        <f>IF([1]csv!G154="ST",VLOOKUP([1]csv!N154,[1]liste!$A$1:$H$15,2),"")</f>
        <v/>
      </c>
      <c r="Q158" s="36" t="str">
        <f>IF([1]csv!G154="ST",VLOOKUP([1]csv!N154,[1]liste!$A$1:$H$15,3),"")</f>
        <v/>
      </c>
      <c r="R158" s="6">
        <v>648646</v>
      </c>
      <c r="S158" s="56">
        <f t="shared" si="32"/>
        <v>648646</v>
      </c>
      <c r="T158" s="34">
        <f t="shared" si="33"/>
        <v>25.103215004794606</v>
      </c>
      <c r="U158" s="16">
        <v>0.25103215004794605</v>
      </c>
      <c r="V158" s="6">
        <v>163179</v>
      </c>
      <c r="W158" s="19">
        <v>162831</v>
      </c>
      <c r="X158" s="19">
        <v>158153</v>
      </c>
      <c r="Y158" s="19">
        <v>127836</v>
      </c>
      <c r="Z158" s="56">
        <f t="shared" si="34"/>
        <v>127836</v>
      </c>
      <c r="AA158" s="19">
        <v>30317</v>
      </c>
      <c r="AB158" s="56">
        <f t="shared" si="35"/>
        <v>30317</v>
      </c>
      <c r="AC158" s="34">
        <f t="shared" si="36"/>
        <v>80.830588101395477</v>
      </c>
      <c r="AD158" s="20">
        <f t="shared" si="41"/>
        <v>0.80830588101395484</v>
      </c>
      <c r="AE158" s="34">
        <f t="shared" si="37"/>
        <v>19.169411898604515</v>
      </c>
      <c r="AF158" s="20">
        <f t="shared" si="42"/>
        <v>0.19169411898604516</v>
      </c>
      <c r="AG158" s="20">
        <f t="shared" si="38"/>
        <v>0.61661176202790968</v>
      </c>
      <c r="AH158" s="54">
        <f t="shared" si="39"/>
        <v>61.661176202790969</v>
      </c>
      <c r="AI158" t="s">
        <v>7</v>
      </c>
      <c r="AJ158" s="36" t="str">
        <f>IF(AI158="NR","",VLOOKUP(AI158,liste!$A$20:$H$29,2))</f>
        <v>Angenommen</v>
      </c>
      <c r="AK158" s="36" t="str">
        <f>IF(AI158="NR","",VLOOKUP(AI158,liste!$A$20:$H$29,3))</f>
        <v>Accepté</v>
      </c>
      <c r="AL158" t="s">
        <v>453</v>
      </c>
      <c r="AM158" t="str">
        <f t="shared" si="40"/>
        <v/>
      </c>
      <c r="AN158" t="str">
        <f>IF(AM158="","",VLOOKUP(AM158,liste!$A$30:$H$32,2))</f>
        <v/>
      </c>
      <c r="AO158" t="str">
        <f>IF(AM158="","",VLOOKUP(AM158,liste!$A$30:$H$32,3))</f>
        <v/>
      </c>
    </row>
    <row r="159" spans="1:41" x14ac:dyDescent="0.25">
      <c r="A159" s="63" t="str">
        <f t="shared" si="28"/>
        <v>19880612</v>
      </c>
      <c r="B159" s="10">
        <v>32306</v>
      </c>
      <c r="C159" s="52">
        <f t="shared" si="29"/>
        <v>32306</v>
      </c>
      <c r="D159" s="47">
        <f t="shared" si="30"/>
        <v>32306</v>
      </c>
      <c r="E159" s="51">
        <f t="shared" si="31"/>
        <v>32306</v>
      </c>
      <c r="F159" s="6" t="s">
        <v>210</v>
      </c>
      <c r="G159" s="6" t="s">
        <v>604</v>
      </c>
      <c r="H159" s="14" t="s">
        <v>10</v>
      </c>
      <c r="I159" s="37" t="str">
        <f>IF(H159="NR","",VLOOKUP(H159,liste!$A$1:$H$15,2))</f>
        <v>Volksinitiative</v>
      </c>
      <c r="J159" s="37" t="str">
        <f>IF(H159="NR","",VLOOKUP(H159,liste!$A$1:$H$15,3))</f>
        <v>Initiative populaire</v>
      </c>
      <c r="K159" s="17" t="s">
        <v>4</v>
      </c>
      <c r="L159" s="6"/>
      <c r="M159" s="36"/>
      <c r="N159" s="36"/>
      <c r="O159" s="6"/>
      <c r="P159" s="36" t="str">
        <f>IF([1]csv!G155="ST",VLOOKUP([1]csv!N155,[1]liste!$A$1:$H$15,2),"")</f>
        <v/>
      </c>
      <c r="Q159" s="36" t="str">
        <f>IF([1]csv!G155="ST",VLOOKUP([1]csv!N155,[1]liste!$A$1:$H$15,3),"")</f>
        <v/>
      </c>
      <c r="R159" s="6">
        <v>646461</v>
      </c>
      <c r="S159" s="56">
        <f t="shared" si="32"/>
        <v>646461</v>
      </c>
      <c r="T159" s="34">
        <f t="shared" si="33"/>
        <v>38.946046242542089</v>
      </c>
      <c r="U159" s="16">
        <v>0.38946046242542087</v>
      </c>
      <c r="V159" s="6">
        <v>254558</v>
      </c>
      <c r="W159" s="19">
        <v>251771</v>
      </c>
      <c r="X159" s="19">
        <v>244250</v>
      </c>
      <c r="Y159" s="6">
        <v>119917</v>
      </c>
      <c r="Z159" s="56">
        <f t="shared" si="34"/>
        <v>119917</v>
      </c>
      <c r="AA159" s="6">
        <v>124333</v>
      </c>
      <c r="AB159" s="56">
        <f t="shared" si="35"/>
        <v>124333</v>
      </c>
      <c r="AC159" s="34">
        <f t="shared" si="36"/>
        <v>49.096008188331631</v>
      </c>
      <c r="AD159" s="20">
        <f t="shared" si="41"/>
        <v>0.4909600818833163</v>
      </c>
      <c r="AE159" s="34">
        <f t="shared" si="37"/>
        <v>50.903991811668369</v>
      </c>
      <c r="AF159" s="20">
        <f t="shared" si="42"/>
        <v>0.5090399181166837</v>
      </c>
      <c r="AG159" s="20">
        <f t="shared" si="38"/>
        <v>-1.8079836233367397E-2</v>
      </c>
      <c r="AH159" s="54">
        <f t="shared" si="39"/>
        <v>1.8079836233367397</v>
      </c>
      <c r="AI159" t="s">
        <v>8</v>
      </c>
      <c r="AJ159" s="36" t="str">
        <f>IF(AI159="NR","",VLOOKUP(AI159,liste!$A$20:$H$29,2))</f>
        <v>Verworfen</v>
      </c>
      <c r="AK159" s="36" t="str">
        <f>IF(AI159="NR","",VLOOKUP(AI159,liste!$A$20:$H$29,3))</f>
        <v>Rejeté</v>
      </c>
      <c r="AL159" t="s">
        <v>451</v>
      </c>
      <c r="AM159" t="str">
        <f t="shared" si="40"/>
        <v/>
      </c>
      <c r="AN159" t="str">
        <f>IF(AM159="","",VLOOKUP(AM159,liste!$A$30:$H$32,2))</f>
        <v/>
      </c>
      <c r="AO159" t="str">
        <f>IF(AM159="","",VLOOKUP(AM159,liste!$A$30:$H$32,3))</f>
        <v/>
      </c>
    </row>
    <row r="160" spans="1:41" x14ac:dyDescent="0.25">
      <c r="A160" s="63" t="str">
        <f t="shared" si="28"/>
        <v>19880612</v>
      </c>
      <c r="B160" s="10">
        <v>32306</v>
      </c>
      <c r="C160" s="52">
        <f t="shared" si="29"/>
        <v>32306</v>
      </c>
      <c r="D160" s="47">
        <f t="shared" si="30"/>
        <v>32306</v>
      </c>
      <c r="E160" s="51">
        <f t="shared" si="31"/>
        <v>32306</v>
      </c>
      <c r="F160" s="6" t="s">
        <v>211</v>
      </c>
      <c r="G160" s="6" t="s">
        <v>605</v>
      </c>
      <c r="H160" s="14" t="s">
        <v>10</v>
      </c>
      <c r="I160" s="37" t="str">
        <f>IF(H160="NR","",VLOOKUP(H160,liste!$A$1:$H$15,2))</f>
        <v>Volksinitiative</v>
      </c>
      <c r="J160" s="37" t="str">
        <f>IF(H160="NR","",VLOOKUP(H160,liste!$A$1:$H$15,3))</f>
        <v>Initiative populaire</v>
      </c>
      <c r="K160" s="17" t="s">
        <v>4</v>
      </c>
      <c r="L160" s="6"/>
      <c r="M160" s="36"/>
      <c r="N160" s="36"/>
      <c r="O160" s="6"/>
      <c r="P160" s="36" t="str">
        <f>IF([1]csv!G156="ST",VLOOKUP([1]csv!N156,[1]liste!$A$1:$H$15,2),"")</f>
        <v/>
      </c>
      <c r="Q160" s="36" t="str">
        <f>IF([1]csv!G156="ST",VLOOKUP([1]csv!N156,[1]liste!$A$1:$H$15,3),"")</f>
        <v/>
      </c>
      <c r="R160" s="6">
        <v>646461</v>
      </c>
      <c r="S160" s="56">
        <f t="shared" si="32"/>
        <v>646461</v>
      </c>
      <c r="T160" s="34">
        <f t="shared" si="33"/>
        <v>38.94542748905193</v>
      </c>
      <c r="U160" s="16">
        <v>0.38945427489051931</v>
      </c>
      <c r="V160" s="6">
        <v>254558</v>
      </c>
      <c r="W160" s="19">
        <v>251767</v>
      </c>
      <c r="X160" s="19">
        <v>243912</v>
      </c>
      <c r="Y160" s="6">
        <v>102973</v>
      </c>
      <c r="Z160" s="56">
        <f t="shared" si="34"/>
        <v>102973</v>
      </c>
      <c r="AA160" s="6">
        <v>140939</v>
      </c>
      <c r="AB160" s="56">
        <f t="shared" si="35"/>
        <v>140939</v>
      </c>
      <c r="AC160" s="34">
        <f t="shared" si="36"/>
        <v>42.217275082816755</v>
      </c>
      <c r="AD160" s="20">
        <f t="shared" si="41"/>
        <v>0.42217275082816752</v>
      </c>
      <c r="AE160" s="34">
        <f t="shared" si="37"/>
        <v>57.782724917183245</v>
      </c>
      <c r="AF160" s="20">
        <f t="shared" si="42"/>
        <v>0.57782724917183248</v>
      </c>
      <c r="AG160" s="20">
        <f t="shared" si="38"/>
        <v>-0.15565449834366496</v>
      </c>
      <c r="AH160" s="54">
        <f t="shared" si="39"/>
        <v>15.565449834366497</v>
      </c>
      <c r="AI160" t="s">
        <v>8</v>
      </c>
      <c r="AJ160" s="36" t="str">
        <f>IF(AI160="NR","",VLOOKUP(AI160,liste!$A$20:$H$29,2))</f>
        <v>Verworfen</v>
      </c>
      <c r="AK160" s="36" t="str">
        <f>IF(AI160="NR","",VLOOKUP(AI160,liste!$A$20:$H$29,3))</f>
        <v>Rejeté</v>
      </c>
      <c r="AL160" t="s">
        <v>451</v>
      </c>
      <c r="AM160" t="str">
        <f t="shared" si="40"/>
        <v/>
      </c>
      <c r="AN160" t="str">
        <f>IF(AM160="","",VLOOKUP(AM160,liste!$A$30:$H$32,2))</f>
        <v/>
      </c>
      <c r="AO160" t="str">
        <f>IF(AM160="","",VLOOKUP(AM160,liste!$A$30:$H$32,3))</f>
        <v/>
      </c>
    </row>
    <row r="161" spans="1:41" x14ac:dyDescent="0.25">
      <c r="A161" s="63" t="str">
        <f t="shared" si="28"/>
        <v>19880612</v>
      </c>
      <c r="B161" s="10">
        <v>32306</v>
      </c>
      <c r="C161" s="52">
        <f t="shared" si="29"/>
        <v>32306</v>
      </c>
      <c r="D161" s="47">
        <f t="shared" si="30"/>
        <v>32306</v>
      </c>
      <c r="E161" s="51">
        <f t="shared" si="31"/>
        <v>32306</v>
      </c>
      <c r="F161" s="6" t="s">
        <v>212</v>
      </c>
      <c r="G161" s="6" t="s">
        <v>606</v>
      </c>
      <c r="H161" s="14" t="s">
        <v>10</v>
      </c>
      <c r="I161" s="37" t="str">
        <f>IF(H161="NR","",VLOOKUP(H161,liste!$A$1:$H$15,2))</f>
        <v>Volksinitiative</v>
      </c>
      <c r="J161" s="37" t="str">
        <f>IF(H161="NR","",VLOOKUP(H161,liste!$A$1:$H$15,3))</f>
        <v>Initiative populaire</v>
      </c>
      <c r="K161" s="17" t="s">
        <v>4</v>
      </c>
      <c r="L161" s="6"/>
      <c r="M161" s="36"/>
      <c r="N161" s="36"/>
      <c r="O161" s="6"/>
      <c r="P161" s="36" t="str">
        <f>IF([1]csv!G157="ST",VLOOKUP([1]csv!N157,[1]liste!$A$1:$H$15,2),"")</f>
        <v/>
      </c>
      <c r="Q161" s="36" t="str">
        <f>IF([1]csv!G157="ST",VLOOKUP([1]csv!N157,[1]liste!$A$1:$H$15,3),"")</f>
        <v/>
      </c>
      <c r="R161" s="6">
        <v>646461</v>
      </c>
      <c r="S161" s="56">
        <f t="shared" si="32"/>
        <v>646461</v>
      </c>
      <c r="T161" s="34">
        <f t="shared" si="33"/>
        <v>38.944963423934311</v>
      </c>
      <c r="U161" s="16">
        <v>0.38944963423934315</v>
      </c>
      <c r="V161" s="6">
        <v>254558</v>
      </c>
      <c r="W161" s="19">
        <v>251764</v>
      </c>
      <c r="X161" s="19">
        <v>235212</v>
      </c>
      <c r="Y161" s="6">
        <v>69933</v>
      </c>
      <c r="Z161" s="56">
        <f t="shared" si="34"/>
        <v>69933</v>
      </c>
      <c r="AA161" s="6">
        <v>165279</v>
      </c>
      <c r="AB161" s="56">
        <f t="shared" si="35"/>
        <v>165279</v>
      </c>
      <c r="AC161" s="34">
        <f t="shared" si="36"/>
        <v>29.731901433600328</v>
      </c>
      <c r="AD161" s="20">
        <f t="shared" si="41"/>
        <v>0.29731901433600327</v>
      </c>
      <c r="AE161" s="34">
        <f t="shared" si="37"/>
        <v>70.268098566399672</v>
      </c>
      <c r="AF161" s="20">
        <f t="shared" si="42"/>
        <v>0.70268098566399673</v>
      </c>
      <c r="AG161" s="20">
        <f t="shared" si="38"/>
        <v>-0.40536197132799345</v>
      </c>
      <c r="AH161" s="54">
        <f t="shared" si="39"/>
        <v>40.536197132799344</v>
      </c>
      <c r="AI161" t="s">
        <v>8</v>
      </c>
      <c r="AJ161" s="36" t="str">
        <f>IF(AI161="NR","",VLOOKUP(AI161,liste!$A$20:$H$29,2))</f>
        <v>Verworfen</v>
      </c>
      <c r="AK161" s="36" t="str">
        <f>IF(AI161="NR","",VLOOKUP(AI161,liste!$A$20:$H$29,3))</f>
        <v>Rejeté</v>
      </c>
      <c r="AL161" t="s">
        <v>451</v>
      </c>
      <c r="AM161" t="str">
        <f t="shared" si="40"/>
        <v/>
      </c>
      <c r="AN161" t="str">
        <f>IF(AM161="","",VLOOKUP(AM161,liste!$A$30:$H$32,2))</f>
        <v/>
      </c>
      <c r="AO161" t="str">
        <f>IF(AM161="","",VLOOKUP(AM161,liste!$A$30:$H$32,3))</f>
        <v/>
      </c>
    </row>
    <row r="162" spans="1:41" x14ac:dyDescent="0.25">
      <c r="A162" s="63" t="str">
        <f t="shared" si="28"/>
        <v>19880612</v>
      </c>
      <c r="B162" s="10">
        <v>32306</v>
      </c>
      <c r="C162" s="52">
        <f t="shared" si="29"/>
        <v>32306</v>
      </c>
      <c r="D162" s="47">
        <f t="shared" si="30"/>
        <v>32306</v>
      </c>
      <c r="E162" s="51">
        <f t="shared" si="31"/>
        <v>32306</v>
      </c>
      <c r="F162" s="6" t="s">
        <v>213</v>
      </c>
      <c r="G162" s="6" t="s">
        <v>542</v>
      </c>
      <c r="H162" s="14" t="s">
        <v>194</v>
      </c>
      <c r="I162" s="37" t="str">
        <f>IF(H162="NR","",VLOOKUP(H162,liste!$A$1:$H$15,2))</f>
        <v>Obligatorisches Finanzreferendum (bis 1.1.1995)</v>
      </c>
      <c r="J162" s="37" t="str">
        <f>IF(H162="NR","",VLOOKUP(H162,liste!$A$1:$H$15,3))</f>
        <v>réferendum obligatoire financier</v>
      </c>
      <c r="K162" s="17" t="s">
        <v>4</v>
      </c>
      <c r="L162" s="6"/>
      <c r="M162" s="36"/>
      <c r="N162" s="36"/>
      <c r="O162" s="6"/>
      <c r="P162" s="36" t="str">
        <f>IF([1]csv!G158="ST",VLOOKUP([1]csv!N158,[1]liste!$A$1:$H$15,2),"")</f>
        <v/>
      </c>
      <c r="Q162" s="36" t="str">
        <f>IF([1]csv!G158="ST",VLOOKUP([1]csv!N158,[1]liste!$A$1:$H$15,3),"")</f>
        <v/>
      </c>
      <c r="R162" s="6">
        <v>646461</v>
      </c>
      <c r="S162" s="56">
        <f t="shared" si="32"/>
        <v>646461</v>
      </c>
      <c r="T162" s="34">
        <f t="shared" si="33"/>
        <v>38.943725916954001</v>
      </c>
      <c r="U162" s="16">
        <v>0.38943725916954003</v>
      </c>
      <c r="V162" s="6">
        <v>254558</v>
      </c>
      <c r="W162" s="19">
        <v>251756</v>
      </c>
      <c r="X162" s="19">
        <v>238348</v>
      </c>
      <c r="Y162" s="6">
        <v>158368</v>
      </c>
      <c r="Z162" s="56">
        <f t="shared" si="34"/>
        <v>158368</v>
      </c>
      <c r="AA162" s="6">
        <v>79980</v>
      </c>
      <c r="AB162" s="56">
        <f t="shared" si="35"/>
        <v>79980</v>
      </c>
      <c r="AC162" s="34">
        <f t="shared" si="36"/>
        <v>66.444023025156497</v>
      </c>
      <c r="AD162" s="20">
        <f t="shared" si="41"/>
        <v>0.66444023025156496</v>
      </c>
      <c r="AE162" s="34">
        <f t="shared" si="37"/>
        <v>33.555976974843503</v>
      </c>
      <c r="AF162" s="20">
        <f t="shared" si="42"/>
        <v>0.33555976974843504</v>
      </c>
      <c r="AG162" s="20">
        <f t="shared" si="38"/>
        <v>0.32888046050312991</v>
      </c>
      <c r="AH162" s="54">
        <f t="shared" si="39"/>
        <v>32.888046050312994</v>
      </c>
      <c r="AI162" t="s">
        <v>7</v>
      </c>
      <c r="AJ162" s="36" t="str">
        <f>IF(AI162="NR","",VLOOKUP(AI162,liste!$A$20:$H$29,2))</f>
        <v>Angenommen</v>
      </c>
      <c r="AK162" s="36" t="str">
        <f>IF(AI162="NR","",VLOOKUP(AI162,liste!$A$20:$H$29,3))</f>
        <v>Accepté</v>
      </c>
      <c r="AL162" t="s">
        <v>451</v>
      </c>
      <c r="AM162" t="str">
        <f t="shared" si="40"/>
        <v/>
      </c>
      <c r="AN162" t="str">
        <f>IF(AM162="","",VLOOKUP(AM162,liste!$A$30:$H$32,2))</f>
        <v/>
      </c>
      <c r="AO162" t="str">
        <f>IF(AM162="","",VLOOKUP(AM162,liste!$A$30:$H$32,3))</f>
        <v/>
      </c>
    </row>
    <row r="163" spans="1:41" x14ac:dyDescent="0.25">
      <c r="A163" s="63" t="str">
        <f t="shared" si="28"/>
        <v>19871206</v>
      </c>
      <c r="B163" s="10">
        <v>32117</v>
      </c>
      <c r="C163" s="52">
        <f t="shared" si="29"/>
        <v>32117</v>
      </c>
      <c r="D163" s="47">
        <f t="shared" si="30"/>
        <v>32117</v>
      </c>
      <c r="E163" s="51">
        <f t="shared" si="31"/>
        <v>32117</v>
      </c>
      <c r="F163" s="6" t="s">
        <v>195</v>
      </c>
      <c r="G163" s="6" t="s">
        <v>600</v>
      </c>
      <c r="H163" s="14" t="s">
        <v>1</v>
      </c>
      <c r="I163" s="37" t="str">
        <f>IF(H163="NR","",VLOOKUP(H163,liste!$A$1:$H$15,2))</f>
        <v>Obligatorisches Referendum</v>
      </c>
      <c r="J163" s="37" t="str">
        <f>IF(H163="NR","",VLOOKUP(H163,liste!$A$1:$H$15,3))</f>
        <v>référendum facultatif</v>
      </c>
      <c r="K163" s="17" t="s">
        <v>4</v>
      </c>
      <c r="L163" s="6"/>
      <c r="M163" s="36"/>
      <c r="N163" s="36"/>
      <c r="O163" s="6"/>
      <c r="P163" s="36" t="str">
        <f>IF([1]csv!G159="ST",VLOOKUP([1]csv!N159,[1]liste!$A$1:$H$15,2),"")</f>
        <v/>
      </c>
      <c r="Q163" s="36" t="str">
        <f>IF([1]csv!G159="ST",VLOOKUP([1]csv!N159,[1]liste!$A$1:$H$15,3),"")</f>
        <v/>
      </c>
      <c r="R163" s="6">
        <v>644770</v>
      </c>
      <c r="S163" s="56">
        <f t="shared" si="32"/>
        <v>644770</v>
      </c>
      <c r="T163" s="34">
        <f t="shared" si="33"/>
        <v>49.119220807419701</v>
      </c>
      <c r="U163" s="16">
        <v>0.491192208074197</v>
      </c>
      <c r="V163" s="6">
        <v>326387</v>
      </c>
      <c r="W163" s="19">
        <v>316706</v>
      </c>
      <c r="X163" s="19">
        <v>272097</v>
      </c>
      <c r="Y163" s="6">
        <v>131163</v>
      </c>
      <c r="Z163" s="56">
        <f t="shared" si="34"/>
        <v>131163</v>
      </c>
      <c r="AA163" s="6">
        <v>140934</v>
      </c>
      <c r="AB163" s="56">
        <f t="shared" si="35"/>
        <v>140934</v>
      </c>
      <c r="AC163" s="34">
        <f t="shared" si="36"/>
        <v>48.204500600888657</v>
      </c>
      <c r="AD163" s="20">
        <f t="shared" si="41"/>
        <v>0.48204500600888656</v>
      </c>
      <c r="AE163" s="34">
        <f t="shared" si="37"/>
        <v>51.795499399111343</v>
      </c>
      <c r="AF163" s="20">
        <f t="shared" si="42"/>
        <v>0.51795499399111344</v>
      </c>
      <c r="AG163" s="20">
        <f t="shared" si="38"/>
        <v>-3.5909987982226887E-2</v>
      </c>
      <c r="AH163" s="54">
        <f t="shared" si="39"/>
        <v>3.5909987982226887</v>
      </c>
      <c r="AI163" t="s">
        <v>8</v>
      </c>
      <c r="AJ163" s="36" t="str">
        <f>IF(AI163="NR","",VLOOKUP(AI163,liste!$A$20:$H$29,2))</f>
        <v>Verworfen</v>
      </c>
      <c r="AK163" s="36" t="str">
        <f>IF(AI163="NR","",VLOOKUP(AI163,liste!$A$20:$H$29,3))</f>
        <v>Rejeté</v>
      </c>
      <c r="AL163" t="s">
        <v>447</v>
      </c>
      <c r="AM163" t="str">
        <f t="shared" si="40"/>
        <v/>
      </c>
      <c r="AN163" t="str">
        <f>IF(AM163="","",VLOOKUP(AM163,liste!$A$30:$H$32,2))</f>
        <v/>
      </c>
      <c r="AO163" t="str">
        <f>IF(AM163="","",VLOOKUP(AM163,liste!$A$30:$H$32,3))</f>
        <v/>
      </c>
    </row>
    <row r="164" spans="1:41" x14ac:dyDescent="0.25">
      <c r="A164" s="63" t="str">
        <f t="shared" si="28"/>
        <v>19871206</v>
      </c>
      <c r="B164" s="10">
        <v>32117</v>
      </c>
      <c r="C164" s="52">
        <f t="shared" si="29"/>
        <v>32117</v>
      </c>
      <c r="D164" s="47">
        <f t="shared" si="30"/>
        <v>32117</v>
      </c>
      <c r="E164" s="51">
        <f t="shared" si="31"/>
        <v>32117</v>
      </c>
      <c r="F164" s="6" t="s">
        <v>196</v>
      </c>
      <c r="G164" s="6" t="s">
        <v>601</v>
      </c>
      <c r="H164" s="14" t="s">
        <v>1</v>
      </c>
      <c r="I164" s="37" t="str">
        <f>IF(H164="NR","",VLOOKUP(H164,liste!$A$1:$H$15,2))</f>
        <v>Obligatorisches Referendum</v>
      </c>
      <c r="J164" s="37" t="str">
        <f>IF(H164="NR","",VLOOKUP(H164,liste!$A$1:$H$15,3))</f>
        <v>référendum facultatif</v>
      </c>
      <c r="K164" s="17" t="s">
        <v>4</v>
      </c>
      <c r="L164" s="6"/>
      <c r="M164" s="36"/>
      <c r="N164" s="36"/>
      <c r="O164" s="6"/>
      <c r="P164" s="36" t="str">
        <f>IF([1]csv!G160="ST",VLOOKUP([1]csv!N160,[1]liste!$A$1:$H$15,2),"")</f>
        <v/>
      </c>
      <c r="Q164" s="36" t="str">
        <f>IF([1]csv!G160="ST",VLOOKUP([1]csv!N160,[1]liste!$A$1:$H$15,3),"")</f>
        <v/>
      </c>
      <c r="R164" s="6">
        <v>644770</v>
      </c>
      <c r="S164" s="56">
        <f t="shared" si="32"/>
        <v>644770</v>
      </c>
      <c r="T164" s="34">
        <f t="shared" si="33"/>
        <v>49.119220807419701</v>
      </c>
      <c r="U164" s="16">
        <v>0.491192208074197</v>
      </c>
      <c r="V164" s="6">
        <v>326387</v>
      </c>
      <c r="W164" s="19">
        <v>316706</v>
      </c>
      <c r="X164" s="19">
        <v>294108</v>
      </c>
      <c r="Y164" s="6">
        <v>155532</v>
      </c>
      <c r="Z164" s="56">
        <f t="shared" si="34"/>
        <v>155532</v>
      </c>
      <c r="AA164" s="6">
        <v>132576</v>
      </c>
      <c r="AB164" s="56">
        <f t="shared" si="35"/>
        <v>132576</v>
      </c>
      <c r="AC164" s="34">
        <f t="shared" si="36"/>
        <v>53.983922695655792</v>
      </c>
      <c r="AD164" s="20">
        <f t="shared" si="41"/>
        <v>0.53983922695655795</v>
      </c>
      <c r="AE164" s="34">
        <f t="shared" si="37"/>
        <v>46.016077304344208</v>
      </c>
      <c r="AF164" s="20">
        <f t="shared" si="42"/>
        <v>0.46016077304344205</v>
      </c>
      <c r="AG164" s="20">
        <f t="shared" si="38"/>
        <v>7.9678453913115899E-2</v>
      </c>
      <c r="AH164" s="54">
        <f t="shared" si="39"/>
        <v>7.9678453913115899</v>
      </c>
      <c r="AI164" t="s">
        <v>7</v>
      </c>
      <c r="AJ164" s="36" t="str">
        <f>IF(AI164="NR","",VLOOKUP(AI164,liste!$A$20:$H$29,2))</f>
        <v>Angenommen</v>
      </c>
      <c r="AK164" s="36" t="str">
        <f>IF(AI164="NR","",VLOOKUP(AI164,liste!$A$20:$H$29,3))</f>
        <v>Accepté</v>
      </c>
      <c r="AL164" t="s">
        <v>447</v>
      </c>
      <c r="AM164" t="str">
        <f t="shared" si="40"/>
        <v/>
      </c>
      <c r="AN164" t="str">
        <f>IF(AM164="","",VLOOKUP(AM164,liste!$A$30:$H$32,2))</f>
        <v/>
      </c>
      <c r="AO164" t="str">
        <f>IF(AM164="","",VLOOKUP(AM164,liste!$A$30:$H$32,3))</f>
        <v/>
      </c>
    </row>
    <row r="165" spans="1:41" x14ac:dyDescent="0.25">
      <c r="A165" s="63" t="str">
        <f t="shared" si="28"/>
        <v>19871206</v>
      </c>
      <c r="B165" s="10">
        <v>32117</v>
      </c>
      <c r="C165" s="52">
        <f t="shared" si="29"/>
        <v>32117</v>
      </c>
      <c r="D165" s="47">
        <f t="shared" si="30"/>
        <v>32117</v>
      </c>
      <c r="E165" s="51">
        <f t="shared" si="31"/>
        <v>32117</v>
      </c>
      <c r="F165" s="6" t="s">
        <v>449</v>
      </c>
      <c r="G165" s="6" t="s">
        <v>602</v>
      </c>
      <c r="H165" s="14" t="s">
        <v>373</v>
      </c>
      <c r="I165" s="37" t="str">
        <f>IF(H165="NR","",VLOOKUP(H165,liste!$A$1:$H$15,2))</f>
        <v>Fakultatives Referendum (ab 1972)</v>
      </c>
      <c r="J165" s="37" t="str">
        <f>IF(H165="NR","",VLOOKUP(H165,liste!$A$1:$H$15,3))</f>
        <v>référendum facultatif</v>
      </c>
      <c r="K165" s="17" t="s">
        <v>4</v>
      </c>
      <c r="L165" s="6"/>
      <c r="M165" s="36"/>
      <c r="N165" s="36"/>
      <c r="O165" s="6"/>
      <c r="P165" s="36" t="str">
        <f>IF([1]csv!G161="ST",VLOOKUP([1]csv!N161,[1]liste!$A$1:$H$15,2),"")</f>
        <v/>
      </c>
      <c r="Q165" s="36" t="str">
        <f>IF([1]csv!G161="ST",VLOOKUP([1]csv!N161,[1]liste!$A$1:$H$15,3),"")</f>
        <v/>
      </c>
      <c r="R165" s="6">
        <v>644770</v>
      </c>
      <c r="S165" s="56">
        <f t="shared" si="32"/>
        <v>644770</v>
      </c>
      <c r="T165" s="34">
        <f t="shared" si="33"/>
        <v>49.116118926128699</v>
      </c>
      <c r="U165" s="16">
        <v>0.49116118926128699</v>
      </c>
      <c r="V165" s="6">
        <v>326387</v>
      </c>
      <c r="W165" s="19">
        <v>316686</v>
      </c>
      <c r="X165" s="19">
        <v>291750</v>
      </c>
      <c r="Y165" s="6">
        <v>153515</v>
      </c>
      <c r="Z165" s="56">
        <f t="shared" si="34"/>
        <v>153515</v>
      </c>
      <c r="AA165" s="6">
        <v>138235</v>
      </c>
      <c r="AB165" s="56">
        <f t="shared" si="35"/>
        <v>138235</v>
      </c>
      <c r="AC165" s="34">
        <f t="shared" si="36"/>
        <v>52.618680377035133</v>
      </c>
      <c r="AD165" s="20">
        <f t="shared" si="41"/>
        <v>0.52618680377035132</v>
      </c>
      <c r="AE165" s="34">
        <f t="shared" si="37"/>
        <v>47.381319622964867</v>
      </c>
      <c r="AF165" s="20">
        <f t="shared" si="42"/>
        <v>0.47381319622964868</v>
      </c>
      <c r="AG165" s="20">
        <f t="shared" si="38"/>
        <v>5.2373607540702638E-2</v>
      </c>
      <c r="AH165" s="54">
        <f t="shared" si="39"/>
        <v>5.2373607540702638</v>
      </c>
      <c r="AI165" t="s">
        <v>7</v>
      </c>
      <c r="AJ165" s="36" t="str">
        <f>IF(AI165="NR","",VLOOKUP(AI165,liste!$A$20:$H$29,2))</f>
        <v>Angenommen</v>
      </c>
      <c r="AK165" s="36" t="str">
        <f>IF(AI165="NR","",VLOOKUP(AI165,liste!$A$20:$H$29,3))</f>
        <v>Accepté</v>
      </c>
      <c r="AL165" t="s">
        <v>450</v>
      </c>
      <c r="AM165" t="str">
        <f t="shared" si="40"/>
        <v/>
      </c>
      <c r="AN165" t="str">
        <f>IF(AM165="","",VLOOKUP(AM165,liste!$A$30:$H$32,2))</f>
        <v/>
      </c>
      <c r="AO165" t="str">
        <f>IF(AM165="","",VLOOKUP(AM165,liste!$A$30:$H$32,3))</f>
        <v/>
      </c>
    </row>
    <row r="166" spans="1:41" x14ac:dyDescent="0.25">
      <c r="A166" s="63" t="str">
        <f t="shared" si="28"/>
        <v>19871206</v>
      </c>
      <c r="B166" s="10">
        <v>32117</v>
      </c>
      <c r="C166" s="52">
        <f t="shared" si="29"/>
        <v>32117</v>
      </c>
      <c r="D166" s="47">
        <f t="shared" si="30"/>
        <v>32117</v>
      </c>
      <c r="E166" s="51">
        <f t="shared" si="31"/>
        <v>32117</v>
      </c>
      <c r="F166" s="6" t="s">
        <v>197</v>
      </c>
      <c r="G166" s="6" t="s">
        <v>603</v>
      </c>
      <c r="H166" s="14" t="s">
        <v>194</v>
      </c>
      <c r="I166" s="37" t="str">
        <f>IF(H166="NR","",VLOOKUP(H166,liste!$A$1:$H$15,2))</f>
        <v>Obligatorisches Finanzreferendum (bis 1.1.1995)</v>
      </c>
      <c r="J166" s="37" t="str">
        <f>IF(H166="NR","",VLOOKUP(H166,liste!$A$1:$H$15,3))</f>
        <v>réferendum obligatoire financier</v>
      </c>
      <c r="K166" s="17" t="s">
        <v>4</v>
      </c>
      <c r="L166" s="6"/>
      <c r="M166" s="36"/>
      <c r="N166" s="36"/>
      <c r="O166" s="6"/>
      <c r="P166" s="36" t="str">
        <f>IF([1]csv!G162="ST",VLOOKUP([1]csv!N162,[1]liste!$A$1:$H$15,2),"")</f>
        <v/>
      </c>
      <c r="Q166" s="36" t="str">
        <f>IF([1]csv!G162="ST",VLOOKUP([1]csv!N162,[1]liste!$A$1:$H$15,3),"")</f>
        <v/>
      </c>
      <c r="R166" s="6">
        <v>644770</v>
      </c>
      <c r="S166" s="56">
        <f t="shared" si="32"/>
        <v>644770</v>
      </c>
      <c r="T166" s="34">
        <f t="shared" si="33"/>
        <v>49.116118926128699</v>
      </c>
      <c r="U166" s="16">
        <v>0.49116118926128699</v>
      </c>
      <c r="V166" s="6">
        <v>326387</v>
      </c>
      <c r="W166" s="19">
        <v>316686</v>
      </c>
      <c r="X166" s="19">
        <v>295406</v>
      </c>
      <c r="Y166" s="6">
        <v>204344</v>
      </c>
      <c r="Z166" s="56">
        <f t="shared" si="34"/>
        <v>204344</v>
      </c>
      <c r="AA166" s="6">
        <v>91062</v>
      </c>
      <c r="AB166" s="56">
        <f t="shared" si="35"/>
        <v>91062</v>
      </c>
      <c r="AC166" s="34">
        <f t="shared" si="36"/>
        <v>69.173950427547169</v>
      </c>
      <c r="AD166" s="20">
        <f t="shared" si="41"/>
        <v>0.69173950427547171</v>
      </c>
      <c r="AE166" s="34">
        <f t="shared" si="37"/>
        <v>30.826049572452831</v>
      </c>
      <c r="AF166" s="20">
        <f t="shared" si="42"/>
        <v>0.30826049572452829</v>
      </c>
      <c r="AG166" s="20">
        <f t="shared" si="38"/>
        <v>0.38347900855094341</v>
      </c>
      <c r="AH166" s="54">
        <f t="shared" si="39"/>
        <v>38.347900855094338</v>
      </c>
      <c r="AI166" t="s">
        <v>7</v>
      </c>
      <c r="AJ166" s="36" t="str">
        <f>IF(AI166="NR","",VLOOKUP(AI166,liste!$A$20:$H$29,2))</f>
        <v>Angenommen</v>
      </c>
      <c r="AK166" s="36" t="str">
        <f>IF(AI166="NR","",VLOOKUP(AI166,liste!$A$20:$H$29,3))</f>
        <v>Accepté</v>
      </c>
      <c r="AL166" t="s">
        <v>450</v>
      </c>
      <c r="AM166" t="str">
        <f t="shared" si="40"/>
        <v/>
      </c>
      <c r="AN166" t="str">
        <f>IF(AM166="","",VLOOKUP(AM166,liste!$A$30:$H$32,2))</f>
        <v/>
      </c>
      <c r="AO166" t="str">
        <f>IF(AM166="","",VLOOKUP(AM166,liste!$A$30:$H$32,3))</f>
        <v/>
      </c>
    </row>
    <row r="167" spans="1:41" x14ac:dyDescent="0.25">
      <c r="A167" s="63" t="str">
        <f t="shared" si="28"/>
        <v>19870614</v>
      </c>
      <c r="B167" s="10">
        <v>31942</v>
      </c>
      <c r="C167" s="52">
        <f t="shared" si="29"/>
        <v>31942</v>
      </c>
      <c r="D167" s="47">
        <f t="shared" si="30"/>
        <v>31942</v>
      </c>
      <c r="E167" s="51">
        <f t="shared" si="31"/>
        <v>31942</v>
      </c>
      <c r="F167" s="6" t="s">
        <v>154</v>
      </c>
      <c r="G167" s="6" t="s">
        <v>597</v>
      </c>
      <c r="H167" s="14" t="s">
        <v>10</v>
      </c>
      <c r="I167" s="37" t="str">
        <f>IF(H167="NR","",VLOOKUP(H167,liste!$A$1:$H$15,2))</f>
        <v>Volksinitiative</v>
      </c>
      <c r="J167" s="37" t="str">
        <f>IF(H167="NR","",VLOOKUP(H167,liste!$A$1:$H$15,3))</f>
        <v>Initiative populaire</v>
      </c>
      <c r="K167" s="17" t="s">
        <v>4</v>
      </c>
      <c r="L167" s="6"/>
      <c r="M167" s="36"/>
      <c r="N167" s="36"/>
      <c r="O167" s="6"/>
      <c r="P167" s="36" t="str">
        <f>IF([1]csv!G163="ST",VLOOKUP([1]csv!N163,[1]liste!$A$1:$H$15,2),"")</f>
        <v/>
      </c>
      <c r="Q167" s="36" t="str">
        <f>IF([1]csv!G163="ST",VLOOKUP([1]csv!N163,[1]liste!$A$1:$H$15,3),"")</f>
        <v/>
      </c>
      <c r="R167" s="6">
        <v>642261</v>
      </c>
      <c r="S167" s="56">
        <f t="shared" si="32"/>
        <v>642261</v>
      </c>
      <c r="T167" s="34">
        <f t="shared" si="33"/>
        <v>13.300511785707055</v>
      </c>
      <c r="U167" s="16">
        <v>0.13300511785707056</v>
      </c>
      <c r="V167" s="6">
        <v>85862</v>
      </c>
      <c r="W167" s="19">
        <v>85424</v>
      </c>
      <c r="X167" s="19">
        <v>83746</v>
      </c>
      <c r="Y167" s="6">
        <v>57961</v>
      </c>
      <c r="Z167" s="56">
        <f t="shared" si="34"/>
        <v>57961</v>
      </c>
      <c r="AA167" s="6">
        <v>25785</v>
      </c>
      <c r="AB167" s="56">
        <f t="shared" si="35"/>
        <v>25785</v>
      </c>
      <c r="AC167" s="34">
        <f t="shared" si="36"/>
        <v>69.210469753779279</v>
      </c>
      <c r="AD167" s="20">
        <f t="shared" si="41"/>
        <v>0.6921046975377928</v>
      </c>
      <c r="AE167" s="34">
        <f t="shared" si="37"/>
        <v>30.789530246220714</v>
      </c>
      <c r="AF167" s="20">
        <f t="shared" si="42"/>
        <v>0.30789530246220714</v>
      </c>
      <c r="AG167" s="20">
        <f t="shared" si="38"/>
        <v>0.38420939507558566</v>
      </c>
      <c r="AH167" s="54">
        <f t="shared" si="39"/>
        <v>38.420939507558565</v>
      </c>
      <c r="AI167" t="s">
        <v>7</v>
      </c>
      <c r="AJ167" s="36" t="str">
        <f>IF(AI167="NR","",VLOOKUP(AI167,liste!$A$20:$H$29,2))</f>
        <v>Angenommen</v>
      </c>
      <c r="AK167" s="36" t="str">
        <f>IF(AI167="NR","",VLOOKUP(AI167,liste!$A$20:$H$29,3))</f>
        <v>Accepté</v>
      </c>
      <c r="AL167" t="s">
        <v>445</v>
      </c>
      <c r="AM167" t="str">
        <f t="shared" si="40"/>
        <v/>
      </c>
      <c r="AN167" t="str">
        <f>IF(AM167="","",VLOOKUP(AM167,liste!$A$30:$H$32,2))</f>
        <v/>
      </c>
      <c r="AO167" t="str">
        <f>IF(AM167="","",VLOOKUP(AM167,liste!$A$30:$H$32,3))</f>
        <v/>
      </c>
    </row>
    <row r="168" spans="1:41" x14ac:dyDescent="0.25">
      <c r="A168" s="63" t="str">
        <f t="shared" si="28"/>
        <v>19870614</v>
      </c>
      <c r="B168" s="10">
        <v>31942</v>
      </c>
      <c r="C168" s="52">
        <f t="shared" si="29"/>
        <v>31942</v>
      </c>
      <c r="D168" s="47">
        <f t="shared" si="30"/>
        <v>31942</v>
      </c>
      <c r="E168" s="51">
        <f t="shared" si="31"/>
        <v>31942</v>
      </c>
      <c r="F168" s="6" t="s">
        <v>155</v>
      </c>
      <c r="G168" s="6" t="s">
        <v>598</v>
      </c>
      <c r="H168" s="14" t="s">
        <v>10</v>
      </c>
      <c r="I168" s="37" t="str">
        <f>IF(H168="NR","",VLOOKUP(H168,liste!$A$1:$H$15,2))</f>
        <v>Volksinitiative</v>
      </c>
      <c r="J168" s="37" t="str">
        <f>IF(H168="NR","",VLOOKUP(H168,liste!$A$1:$H$15,3))</f>
        <v>Initiative populaire</v>
      </c>
      <c r="K168" s="17" t="s">
        <v>4</v>
      </c>
      <c r="L168" s="6"/>
      <c r="M168" s="36"/>
      <c r="N168" s="36"/>
      <c r="O168" s="6"/>
      <c r="P168" s="36" t="str">
        <f>IF([1]csv!G164="ST",VLOOKUP([1]csv!N164,[1]liste!$A$1:$H$15,2),"")</f>
        <v/>
      </c>
      <c r="Q168" s="36" t="str">
        <f>IF([1]csv!G164="ST",VLOOKUP([1]csv!N164,[1]liste!$A$1:$H$15,3),"")</f>
        <v/>
      </c>
      <c r="R168" s="6">
        <v>642261</v>
      </c>
      <c r="S168" s="56">
        <f t="shared" si="32"/>
        <v>642261</v>
      </c>
      <c r="T168" s="34">
        <f t="shared" si="33"/>
        <v>13.300511785707055</v>
      </c>
      <c r="U168" s="16">
        <v>0.13300511785707056</v>
      </c>
      <c r="V168" s="6">
        <v>85862</v>
      </c>
      <c r="W168" s="19">
        <v>85424</v>
      </c>
      <c r="X168" s="19">
        <v>82982</v>
      </c>
      <c r="Y168" s="6">
        <v>35241</v>
      </c>
      <c r="Z168" s="56">
        <f t="shared" si="34"/>
        <v>35241</v>
      </c>
      <c r="AA168" s="6">
        <v>47741</v>
      </c>
      <c r="AB168" s="56">
        <f t="shared" si="35"/>
        <v>47741</v>
      </c>
      <c r="AC168" s="34">
        <f t="shared" si="36"/>
        <v>42.468246125665807</v>
      </c>
      <c r="AD168" s="20">
        <f t="shared" si="41"/>
        <v>0.42468246125665809</v>
      </c>
      <c r="AE168" s="34">
        <f t="shared" si="37"/>
        <v>57.531753874334193</v>
      </c>
      <c r="AF168" s="20">
        <f t="shared" si="42"/>
        <v>0.57531753874334191</v>
      </c>
      <c r="AG168" s="20">
        <f t="shared" si="38"/>
        <v>-0.15063507748668381</v>
      </c>
      <c r="AH168" s="54">
        <f t="shared" si="39"/>
        <v>15.063507748668382</v>
      </c>
      <c r="AI168" t="s">
        <v>8</v>
      </c>
      <c r="AJ168" s="36" t="str">
        <f>IF(AI168="NR","",VLOOKUP(AI168,liste!$A$20:$H$29,2))</f>
        <v>Verworfen</v>
      </c>
      <c r="AK168" s="36" t="str">
        <f>IF(AI168="NR","",VLOOKUP(AI168,liste!$A$20:$H$29,3))</f>
        <v>Rejeté</v>
      </c>
      <c r="AL168" t="s">
        <v>445</v>
      </c>
      <c r="AM168" t="str">
        <f t="shared" si="40"/>
        <v/>
      </c>
      <c r="AN168" t="str">
        <f>IF(AM168="","",VLOOKUP(AM168,liste!$A$30:$H$32,2))</f>
        <v/>
      </c>
      <c r="AO168" t="str">
        <f>IF(AM168="","",VLOOKUP(AM168,liste!$A$30:$H$32,3))</f>
        <v/>
      </c>
    </row>
    <row r="169" spans="1:41" x14ac:dyDescent="0.25">
      <c r="A169" s="63" t="str">
        <f t="shared" si="28"/>
        <v>19870614</v>
      </c>
      <c r="B169" s="10">
        <v>31942</v>
      </c>
      <c r="C169" s="52">
        <f t="shared" si="29"/>
        <v>31942</v>
      </c>
      <c r="D169" s="47">
        <f t="shared" si="30"/>
        <v>31942</v>
      </c>
      <c r="E169" s="51">
        <f t="shared" si="31"/>
        <v>31942</v>
      </c>
      <c r="F169" s="6" t="s">
        <v>156</v>
      </c>
      <c r="G169" s="6" t="s">
        <v>599</v>
      </c>
      <c r="H169" s="14" t="s">
        <v>194</v>
      </c>
      <c r="I169" s="37" t="str">
        <f>IF(H169="NR","",VLOOKUP(H169,liste!$A$1:$H$15,2))</f>
        <v>Obligatorisches Finanzreferendum (bis 1.1.1995)</v>
      </c>
      <c r="J169" s="37" t="str">
        <f>IF(H169="NR","",VLOOKUP(H169,liste!$A$1:$H$15,3))</f>
        <v>réferendum obligatoire financier</v>
      </c>
      <c r="K169" s="17" t="s">
        <v>4</v>
      </c>
      <c r="L169" s="6"/>
      <c r="M169" s="36"/>
      <c r="N169" s="36"/>
      <c r="O169" s="6"/>
      <c r="P169" s="36" t="str">
        <f>IF([1]csv!G165="ST",VLOOKUP([1]csv!N165,[1]liste!$A$1:$H$15,2),"")</f>
        <v/>
      </c>
      <c r="Q169" s="36" t="str">
        <f>IF([1]csv!G165="ST",VLOOKUP([1]csv!N165,[1]liste!$A$1:$H$15,3),"")</f>
        <v/>
      </c>
      <c r="R169" s="6">
        <v>642261</v>
      </c>
      <c r="S169" s="56">
        <f t="shared" si="32"/>
        <v>642261</v>
      </c>
      <c r="T169" s="34">
        <f t="shared" si="33"/>
        <v>13.300511785707055</v>
      </c>
      <c r="U169" s="16">
        <v>0.13300511785707056</v>
      </c>
      <c r="V169" s="6">
        <v>85862</v>
      </c>
      <c r="W169" s="19">
        <v>85424</v>
      </c>
      <c r="X169" s="19">
        <v>83280</v>
      </c>
      <c r="Y169" s="6">
        <v>70563</v>
      </c>
      <c r="Z169" s="56">
        <f t="shared" si="34"/>
        <v>70563</v>
      </c>
      <c r="AA169" s="6">
        <v>12717</v>
      </c>
      <c r="AB169" s="56">
        <f t="shared" si="35"/>
        <v>12717</v>
      </c>
      <c r="AC169" s="34">
        <f t="shared" si="36"/>
        <v>84.729827089337178</v>
      </c>
      <c r="AD169" s="20">
        <f t="shared" si="41"/>
        <v>0.84729827089337173</v>
      </c>
      <c r="AE169" s="34">
        <f t="shared" si="37"/>
        <v>15.270172910662824</v>
      </c>
      <c r="AF169" s="20">
        <f t="shared" si="42"/>
        <v>0.15270172910662824</v>
      </c>
      <c r="AG169" s="20">
        <f t="shared" si="38"/>
        <v>0.69459654178674346</v>
      </c>
      <c r="AH169" s="54">
        <f t="shared" si="39"/>
        <v>69.459654178674342</v>
      </c>
      <c r="AI169" t="s">
        <v>7</v>
      </c>
      <c r="AJ169" s="36" t="str">
        <f>IF(AI169="NR","",VLOOKUP(AI169,liste!$A$20:$H$29,2))</f>
        <v>Angenommen</v>
      </c>
      <c r="AK169" s="36" t="str">
        <f>IF(AI169="NR","",VLOOKUP(AI169,liste!$A$20:$H$29,3))</f>
        <v>Accepté</v>
      </c>
      <c r="AL169" t="s">
        <v>445</v>
      </c>
      <c r="AM169" t="str">
        <f t="shared" si="40"/>
        <v/>
      </c>
      <c r="AN169" t="str">
        <f>IF(AM169="","",VLOOKUP(AM169,liste!$A$30:$H$32,2))</f>
        <v/>
      </c>
      <c r="AO169" t="str">
        <f>IF(AM169="","",VLOOKUP(AM169,liste!$A$30:$H$32,3))</f>
        <v/>
      </c>
    </row>
    <row r="170" spans="1:41" x14ac:dyDescent="0.25">
      <c r="A170" s="63" t="str">
        <f t="shared" si="28"/>
        <v>19870405</v>
      </c>
      <c r="B170" s="10">
        <v>31872</v>
      </c>
      <c r="C170" s="52">
        <f t="shared" si="29"/>
        <v>31872</v>
      </c>
      <c r="D170" s="47">
        <f t="shared" si="30"/>
        <v>31872</v>
      </c>
      <c r="E170" s="51">
        <f t="shared" si="31"/>
        <v>31872</v>
      </c>
      <c r="F170" s="6" t="s">
        <v>149</v>
      </c>
      <c r="G170" s="6" t="s">
        <v>589</v>
      </c>
      <c r="H170" s="14" t="s">
        <v>10</v>
      </c>
      <c r="I170" s="37" t="str">
        <f>IF(H170="NR","",VLOOKUP(H170,liste!$A$1:$H$15,2))</f>
        <v>Volksinitiative</v>
      </c>
      <c r="J170" s="37" t="str">
        <f>IF(H170="NR","",VLOOKUP(H170,liste!$A$1:$H$15,3))</f>
        <v>Initiative populaire</v>
      </c>
      <c r="K170" s="17" t="s">
        <v>4</v>
      </c>
      <c r="L170" s="6"/>
      <c r="M170" s="36"/>
      <c r="N170" s="36"/>
      <c r="O170" s="6"/>
      <c r="P170" s="36" t="str">
        <f>IF([1]csv!G166="ST",VLOOKUP([1]csv!N166,[1]liste!$A$1:$H$15,2),"")</f>
        <v/>
      </c>
      <c r="Q170" s="36" t="str">
        <f>IF([1]csv!G166="ST",VLOOKUP([1]csv!N166,[1]liste!$A$1:$H$15,3),"")</f>
        <v/>
      </c>
      <c r="R170" s="6">
        <v>641801</v>
      </c>
      <c r="S170" s="56">
        <f t="shared" si="32"/>
        <v>641801</v>
      </c>
      <c r="T170" s="34">
        <f t="shared" si="33"/>
        <v>38.030168229716068</v>
      </c>
      <c r="U170" s="16">
        <v>0.38030168229716066</v>
      </c>
      <c r="V170" s="6">
        <v>249326</v>
      </c>
      <c r="W170" s="19">
        <v>244078</v>
      </c>
      <c r="X170" s="19">
        <v>212954</v>
      </c>
      <c r="Y170" s="6">
        <v>82327</v>
      </c>
      <c r="Z170" s="56">
        <f t="shared" si="34"/>
        <v>82327</v>
      </c>
      <c r="AA170" s="6">
        <v>130627</v>
      </c>
      <c r="AB170" s="56">
        <f t="shared" si="35"/>
        <v>130627</v>
      </c>
      <c r="AC170" s="34">
        <f t="shared" si="36"/>
        <v>38.659522713825524</v>
      </c>
      <c r="AD170" s="20">
        <f t="shared" si="41"/>
        <v>0.38659522713825523</v>
      </c>
      <c r="AE170" s="34">
        <f t="shared" si="37"/>
        <v>61.340477286174476</v>
      </c>
      <c r="AF170" s="20">
        <f t="shared" si="42"/>
        <v>0.61340477286174477</v>
      </c>
      <c r="AG170" s="20">
        <f t="shared" si="38"/>
        <v>-0.22680954572348955</v>
      </c>
      <c r="AH170" s="54">
        <f t="shared" si="39"/>
        <v>22.680954572348956</v>
      </c>
      <c r="AI170" t="s">
        <v>8</v>
      </c>
      <c r="AJ170" s="36" t="str">
        <f>IF(AI170="NR","",VLOOKUP(AI170,liste!$A$20:$H$29,2))</f>
        <v>Verworfen</v>
      </c>
      <c r="AK170" s="36" t="str">
        <f>IF(AI170="NR","",VLOOKUP(AI170,liste!$A$20:$H$29,3))</f>
        <v>Rejeté</v>
      </c>
      <c r="AL170" t="s">
        <v>441</v>
      </c>
      <c r="AM170" t="str">
        <f t="shared" si="40"/>
        <v/>
      </c>
      <c r="AN170" t="str">
        <f>IF(AM170="","",VLOOKUP(AM170,liste!$A$30:$H$32,2))</f>
        <v/>
      </c>
      <c r="AO170" t="str">
        <f>IF(AM170="","",VLOOKUP(AM170,liste!$A$30:$H$32,3))</f>
        <v/>
      </c>
    </row>
    <row r="171" spans="1:41" x14ac:dyDescent="0.25">
      <c r="A171" s="63" t="str">
        <f t="shared" si="28"/>
        <v>19870405</v>
      </c>
      <c r="B171" s="10">
        <v>31872</v>
      </c>
      <c r="C171" s="52">
        <f t="shared" si="29"/>
        <v>31872</v>
      </c>
      <c r="D171" s="47">
        <f t="shared" si="30"/>
        <v>31872</v>
      </c>
      <c r="E171" s="51">
        <f t="shared" si="31"/>
        <v>31872</v>
      </c>
      <c r="F171" s="6" t="s">
        <v>443</v>
      </c>
      <c r="G171" s="6" t="s">
        <v>590</v>
      </c>
      <c r="H171" s="14" t="s">
        <v>11</v>
      </c>
      <c r="I171" s="37" t="str">
        <f>IF(H171="NR","",VLOOKUP(H171,liste!$A$1:$H$15,2))</f>
        <v>Gegenvorschlag Grosser Rat</v>
      </c>
      <c r="J171" s="37" t="str">
        <f>IF(H171="NR","",VLOOKUP(H171,liste!$A$1:$H$15,3))</f>
        <v>Contre-projet du Grand Conseil</v>
      </c>
      <c r="K171" s="17" t="s">
        <v>4</v>
      </c>
      <c r="L171" s="6"/>
      <c r="M171" s="36"/>
      <c r="N171" s="36"/>
      <c r="O171" s="6"/>
      <c r="P171" s="36" t="str">
        <f>IF([1]csv!G167="ST",VLOOKUP([1]csv!N167,[1]liste!$A$1:$H$15,2),"")</f>
        <v/>
      </c>
      <c r="Q171" s="36" t="str">
        <f>IF([1]csv!G167="ST",VLOOKUP([1]csv!N167,[1]liste!$A$1:$H$15,3),"")</f>
        <v/>
      </c>
      <c r="R171" s="6">
        <v>641801</v>
      </c>
      <c r="S171" s="56">
        <f t="shared" si="32"/>
        <v>641801</v>
      </c>
      <c r="T171" s="34">
        <f t="shared" si="33"/>
        <v>38.030012418179467</v>
      </c>
      <c r="U171" s="16">
        <v>0.38030012418179465</v>
      </c>
      <c r="V171" s="6">
        <v>249326</v>
      </c>
      <c r="W171" s="19">
        <v>244077</v>
      </c>
      <c r="X171" s="19">
        <v>211229</v>
      </c>
      <c r="Y171" s="6">
        <v>132045</v>
      </c>
      <c r="Z171" s="56">
        <f t="shared" si="34"/>
        <v>132045</v>
      </c>
      <c r="AA171" s="6">
        <v>79184</v>
      </c>
      <c r="AB171" s="56">
        <f t="shared" si="35"/>
        <v>79184</v>
      </c>
      <c r="AC171" s="34">
        <f t="shared" si="36"/>
        <v>62.512723158278462</v>
      </c>
      <c r="AD171" s="20">
        <f t="shared" si="41"/>
        <v>0.6251272315827846</v>
      </c>
      <c r="AE171" s="34">
        <f t="shared" si="37"/>
        <v>37.487276841721545</v>
      </c>
      <c r="AF171" s="20">
        <f t="shared" si="42"/>
        <v>0.37487276841721545</v>
      </c>
      <c r="AG171" s="20">
        <f t="shared" si="38"/>
        <v>0.25025446316556915</v>
      </c>
      <c r="AH171" s="54">
        <f t="shared" si="39"/>
        <v>25.025446316556916</v>
      </c>
      <c r="AI171" s="6" t="s">
        <v>7</v>
      </c>
      <c r="AJ171" s="36" t="str">
        <f>IF(AI171="NR","",VLOOKUP(AI171,liste!$A$20:$H$29,2))</f>
        <v>Angenommen</v>
      </c>
      <c r="AK171" s="36" t="str">
        <f>IF(AI171="NR","",VLOOKUP(AI171,liste!$A$20:$H$29,3))</f>
        <v>Accepté</v>
      </c>
      <c r="AL171" t="s">
        <v>441</v>
      </c>
      <c r="AM171" t="str">
        <f t="shared" si="40"/>
        <v/>
      </c>
      <c r="AN171" t="str">
        <f>IF(AM171="","",VLOOKUP(AM171,liste!$A$30:$H$32,2))</f>
        <v/>
      </c>
      <c r="AO171" t="str">
        <f>IF(AM171="","",VLOOKUP(AM171,liste!$A$30:$H$32,3))</f>
        <v/>
      </c>
    </row>
    <row r="172" spans="1:41" x14ac:dyDescent="0.25">
      <c r="A172" s="63" t="str">
        <f t="shared" si="28"/>
        <v>19870405</v>
      </c>
      <c r="B172" s="10">
        <v>31872</v>
      </c>
      <c r="C172" s="52">
        <f t="shared" si="29"/>
        <v>31872</v>
      </c>
      <c r="D172" s="47">
        <f t="shared" si="30"/>
        <v>31872</v>
      </c>
      <c r="E172" s="51">
        <f t="shared" si="31"/>
        <v>31872</v>
      </c>
      <c r="F172" s="6" t="s">
        <v>379</v>
      </c>
      <c r="G172" s="6" t="s">
        <v>591</v>
      </c>
      <c r="H172" s="14" t="s">
        <v>1</v>
      </c>
      <c r="I172" s="37" t="str">
        <f>IF(H172="NR","",VLOOKUP(H172,liste!$A$1:$H$15,2))</f>
        <v>Obligatorisches Referendum</v>
      </c>
      <c r="J172" s="37" t="str">
        <f>IF(H172="NR","",VLOOKUP(H172,liste!$A$1:$H$15,3))</f>
        <v>référendum facultatif</v>
      </c>
      <c r="K172" s="17" t="s">
        <v>4</v>
      </c>
      <c r="L172" s="6"/>
      <c r="M172" s="36"/>
      <c r="N172" s="36"/>
      <c r="O172" s="6"/>
      <c r="P172" s="36" t="str">
        <f>IF([1]csv!G168="ST",VLOOKUP([1]csv!N168,[1]liste!$A$1:$H$15,2),"")</f>
        <v/>
      </c>
      <c r="Q172" s="36" t="str">
        <f>IF([1]csv!G168="ST",VLOOKUP([1]csv!N168,[1]liste!$A$1:$H$15,3),"")</f>
        <v/>
      </c>
      <c r="R172" s="6">
        <v>641801</v>
      </c>
      <c r="S172" s="56">
        <f t="shared" si="32"/>
        <v>641801</v>
      </c>
      <c r="T172" s="34">
        <f t="shared" si="33"/>
        <v>38.030012418179467</v>
      </c>
      <c r="U172" s="16">
        <v>0.38030012418179465</v>
      </c>
      <c r="V172" s="6">
        <v>249326</v>
      </c>
      <c r="W172" s="19">
        <v>244077</v>
      </c>
      <c r="X172" s="19">
        <v>213454</v>
      </c>
      <c r="Y172" s="6">
        <v>104734</v>
      </c>
      <c r="Z172" s="56">
        <f t="shared" si="34"/>
        <v>104734</v>
      </c>
      <c r="AA172" s="6">
        <v>108720</v>
      </c>
      <c r="AB172" s="56">
        <f t="shared" si="35"/>
        <v>108720</v>
      </c>
      <c r="AC172" s="34">
        <f t="shared" si="36"/>
        <v>49.066309368763292</v>
      </c>
      <c r="AD172" s="20">
        <f t="shared" si="41"/>
        <v>0.49066309368763295</v>
      </c>
      <c r="AE172" s="34">
        <f t="shared" si="37"/>
        <v>50.933690631236708</v>
      </c>
      <c r="AF172" s="20">
        <f t="shared" si="42"/>
        <v>0.50933690631236705</v>
      </c>
      <c r="AG172" s="20">
        <f t="shared" si="38"/>
        <v>-1.867381262473411E-2</v>
      </c>
      <c r="AH172" s="54">
        <f t="shared" si="39"/>
        <v>1.867381262473411</v>
      </c>
      <c r="AI172" t="s">
        <v>8</v>
      </c>
      <c r="AJ172" s="36" t="str">
        <f>IF(AI172="NR","",VLOOKUP(AI172,liste!$A$20:$H$29,2))</f>
        <v>Verworfen</v>
      </c>
      <c r="AK172" s="36" t="str">
        <f>IF(AI172="NR","",VLOOKUP(AI172,liste!$A$20:$H$29,3))</f>
        <v>Rejeté</v>
      </c>
      <c r="AL172" t="s">
        <v>441</v>
      </c>
      <c r="AM172" t="str">
        <f t="shared" si="40"/>
        <v/>
      </c>
      <c r="AN172" t="str">
        <f>IF(AM172="","",VLOOKUP(AM172,liste!$A$30:$H$32,2))</f>
        <v/>
      </c>
      <c r="AO172" t="str">
        <f>IF(AM172="","",VLOOKUP(AM172,liste!$A$30:$H$32,3))</f>
        <v/>
      </c>
    </row>
    <row r="173" spans="1:41" x14ac:dyDescent="0.25">
      <c r="A173" s="63" t="str">
        <f t="shared" si="28"/>
        <v>19870405</v>
      </c>
      <c r="B173" s="10">
        <v>31872</v>
      </c>
      <c r="C173" s="52">
        <f t="shared" si="29"/>
        <v>31872</v>
      </c>
      <c r="D173" s="47">
        <f t="shared" si="30"/>
        <v>31872</v>
      </c>
      <c r="E173" s="51">
        <f t="shared" si="31"/>
        <v>31872</v>
      </c>
      <c r="F173" s="6" t="s">
        <v>444</v>
      </c>
      <c r="G173" s="6" t="s">
        <v>592</v>
      </c>
      <c r="H173" s="14" t="s">
        <v>373</v>
      </c>
      <c r="I173" s="37" t="str">
        <f>IF(H173="NR","",VLOOKUP(H173,liste!$A$1:$H$15,2))</f>
        <v>Fakultatives Referendum (ab 1972)</v>
      </c>
      <c r="J173" s="37" t="str">
        <f>IF(H173="NR","",VLOOKUP(H173,liste!$A$1:$H$15,3))</f>
        <v>référendum facultatif</v>
      </c>
      <c r="K173" s="17" t="s">
        <v>4</v>
      </c>
      <c r="L173" s="6"/>
      <c r="M173" s="36"/>
      <c r="N173" s="36"/>
      <c r="O173" s="6"/>
      <c r="P173" s="36" t="str">
        <f>IF([1]csv!G169="ST",VLOOKUP([1]csv!N169,[1]liste!$A$1:$H$15,2),"")</f>
        <v/>
      </c>
      <c r="Q173" s="36" t="str">
        <f>IF([1]csv!G169="ST",VLOOKUP([1]csv!N169,[1]liste!$A$1:$H$15,3),"")</f>
        <v/>
      </c>
      <c r="R173" s="6">
        <v>641801</v>
      </c>
      <c r="S173" s="56">
        <f t="shared" si="32"/>
        <v>641801</v>
      </c>
      <c r="T173" s="34">
        <f t="shared" si="33"/>
        <v>38.030168229716068</v>
      </c>
      <c r="U173" s="16">
        <v>0.38030168229716066</v>
      </c>
      <c r="V173" s="6">
        <v>249326</v>
      </c>
      <c r="W173" s="19">
        <v>244078</v>
      </c>
      <c r="X173" s="19">
        <v>220252</v>
      </c>
      <c r="Y173" s="6">
        <v>84772</v>
      </c>
      <c r="Z173" s="56">
        <f t="shared" si="34"/>
        <v>84772</v>
      </c>
      <c r="AA173" s="6">
        <v>135480</v>
      </c>
      <c r="AB173" s="56">
        <f t="shared" si="35"/>
        <v>135480</v>
      </c>
      <c r="AC173" s="34">
        <f t="shared" si="36"/>
        <v>38.488640284764728</v>
      </c>
      <c r="AD173" s="20">
        <f t="shared" si="41"/>
        <v>0.38488640284764725</v>
      </c>
      <c r="AE173" s="34">
        <f t="shared" si="37"/>
        <v>61.51135971523528</v>
      </c>
      <c r="AF173" s="20">
        <f t="shared" si="42"/>
        <v>0.61511359715235281</v>
      </c>
      <c r="AG173" s="20">
        <f t="shared" si="38"/>
        <v>-0.23022719430470556</v>
      </c>
      <c r="AH173" s="54">
        <f t="shared" si="39"/>
        <v>23.022719430470556</v>
      </c>
      <c r="AI173" t="s">
        <v>8</v>
      </c>
      <c r="AJ173" s="36" t="str">
        <f>IF(AI173="NR","",VLOOKUP(AI173,liste!$A$20:$H$29,2))</f>
        <v>Verworfen</v>
      </c>
      <c r="AK173" s="36" t="str">
        <f>IF(AI173="NR","",VLOOKUP(AI173,liste!$A$20:$H$29,3))</f>
        <v>Rejeté</v>
      </c>
      <c r="AL173" t="s">
        <v>441</v>
      </c>
      <c r="AM173" t="str">
        <f t="shared" si="40"/>
        <v/>
      </c>
      <c r="AN173" t="str">
        <f>IF(AM173="","",VLOOKUP(AM173,liste!$A$30:$H$32,2))</f>
        <v/>
      </c>
      <c r="AO173" t="str">
        <f>IF(AM173="","",VLOOKUP(AM173,liste!$A$30:$H$32,3))</f>
        <v/>
      </c>
    </row>
    <row r="174" spans="1:41" x14ac:dyDescent="0.25">
      <c r="A174" s="63" t="str">
        <f t="shared" si="28"/>
        <v>19870405</v>
      </c>
      <c r="B174" s="10">
        <v>31872</v>
      </c>
      <c r="C174" s="52">
        <f t="shared" si="29"/>
        <v>31872</v>
      </c>
      <c r="D174" s="47">
        <f t="shared" si="30"/>
        <v>31872</v>
      </c>
      <c r="E174" s="51">
        <f t="shared" si="31"/>
        <v>31872</v>
      </c>
      <c r="F174" s="6" t="s">
        <v>150</v>
      </c>
      <c r="G174" s="6" t="s">
        <v>593</v>
      </c>
      <c r="H174" s="14" t="s">
        <v>194</v>
      </c>
      <c r="I174" s="37" t="str">
        <f>IF(H174="NR","",VLOOKUP(H174,liste!$A$1:$H$15,2))</f>
        <v>Obligatorisches Finanzreferendum (bis 1.1.1995)</v>
      </c>
      <c r="J174" s="37" t="str">
        <f>IF(H174="NR","",VLOOKUP(H174,liste!$A$1:$H$15,3))</f>
        <v>réferendum obligatoire financier</v>
      </c>
      <c r="K174" s="17" t="s">
        <v>4</v>
      </c>
      <c r="L174" s="6"/>
      <c r="M174" s="36"/>
      <c r="N174" s="36"/>
      <c r="O174" s="6"/>
      <c r="P174" s="36" t="str">
        <f>IF([1]csv!G170="ST",VLOOKUP([1]csv!N170,[1]liste!$A$1:$H$15,2),"")</f>
        <v/>
      </c>
      <c r="Q174" s="36" t="str">
        <f>IF([1]csv!G170="ST",VLOOKUP([1]csv!N170,[1]liste!$A$1:$H$15,3),"")</f>
        <v/>
      </c>
      <c r="R174" s="6">
        <v>641801</v>
      </c>
      <c r="S174" s="56">
        <f t="shared" si="32"/>
        <v>641801</v>
      </c>
      <c r="T174" s="34">
        <f t="shared" si="33"/>
        <v>38.026896187447512</v>
      </c>
      <c r="U174" s="16">
        <v>0.38026896187447512</v>
      </c>
      <c r="V174" s="6">
        <v>249326</v>
      </c>
      <c r="W174" s="19">
        <v>244057</v>
      </c>
      <c r="X174" s="19">
        <v>232668</v>
      </c>
      <c r="Y174" s="6">
        <v>185461</v>
      </c>
      <c r="Z174" s="56">
        <f t="shared" si="34"/>
        <v>185461</v>
      </c>
      <c r="AA174" s="6">
        <v>47207</v>
      </c>
      <c r="AB174" s="56">
        <f t="shared" si="35"/>
        <v>47207</v>
      </c>
      <c r="AC174" s="34">
        <f t="shared" si="36"/>
        <v>79.710574724500148</v>
      </c>
      <c r="AD174" s="20">
        <f t="shared" si="41"/>
        <v>0.79710574724500149</v>
      </c>
      <c r="AE174" s="34">
        <f t="shared" si="37"/>
        <v>20.289425275499852</v>
      </c>
      <c r="AF174" s="20">
        <f t="shared" si="42"/>
        <v>0.20289425275499853</v>
      </c>
      <c r="AG174" s="20">
        <f t="shared" si="38"/>
        <v>0.59421149449000299</v>
      </c>
      <c r="AH174" s="54">
        <f t="shared" si="39"/>
        <v>59.421149449000296</v>
      </c>
      <c r="AI174" t="s">
        <v>7</v>
      </c>
      <c r="AJ174" s="36" t="str">
        <f>IF(AI174="NR","",VLOOKUP(AI174,liste!$A$20:$H$29,2))</f>
        <v>Angenommen</v>
      </c>
      <c r="AK174" s="36" t="str">
        <f>IF(AI174="NR","",VLOOKUP(AI174,liste!$A$20:$H$29,3))</f>
        <v>Accepté</v>
      </c>
      <c r="AL174" t="s">
        <v>441</v>
      </c>
      <c r="AM174" t="str">
        <f t="shared" si="40"/>
        <v/>
      </c>
      <c r="AN174" t="str">
        <f>IF(AM174="","",VLOOKUP(AM174,liste!$A$30:$H$32,2))</f>
        <v/>
      </c>
      <c r="AO174" t="str">
        <f>IF(AM174="","",VLOOKUP(AM174,liste!$A$30:$H$32,3))</f>
        <v/>
      </c>
    </row>
    <row r="175" spans="1:41" x14ac:dyDescent="0.25">
      <c r="A175" s="63" t="str">
        <f t="shared" si="28"/>
        <v>19870405</v>
      </c>
      <c r="B175" s="10">
        <v>31872</v>
      </c>
      <c r="C175" s="52">
        <f t="shared" si="29"/>
        <v>31872</v>
      </c>
      <c r="D175" s="47">
        <f t="shared" si="30"/>
        <v>31872</v>
      </c>
      <c r="E175" s="51">
        <f t="shared" si="31"/>
        <v>31872</v>
      </c>
      <c r="F175" s="6" t="s">
        <v>151</v>
      </c>
      <c r="G175" s="6" t="s">
        <v>594</v>
      </c>
      <c r="H175" s="14" t="s">
        <v>194</v>
      </c>
      <c r="I175" s="37" t="str">
        <f>IF(H175="NR","",VLOOKUP(H175,liste!$A$1:$H$15,2))</f>
        <v>Obligatorisches Finanzreferendum (bis 1.1.1995)</v>
      </c>
      <c r="J175" s="37" t="str">
        <f>IF(H175="NR","",VLOOKUP(H175,liste!$A$1:$H$15,3))</f>
        <v>réferendum obligatoire financier</v>
      </c>
      <c r="K175" s="17" t="s">
        <v>4</v>
      </c>
      <c r="L175" s="6"/>
      <c r="M175" s="36"/>
      <c r="N175" s="36"/>
      <c r="O175" s="6"/>
      <c r="P175" s="36" t="str">
        <f>IF([1]csv!G171="ST",VLOOKUP([1]csv!N171,[1]liste!$A$1:$H$15,2),"")</f>
        <v/>
      </c>
      <c r="Q175" s="36" t="str">
        <f>IF([1]csv!G171="ST",VLOOKUP([1]csv!N171,[1]liste!$A$1:$H$15,3),"")</f>
        <v/>
      </c>
      <c r="R175" s="6">
        <v>641801</v>
      </c>
      <c r="S175" s="56">
        <f t="shared" si="32"/>
        <v>641801</v>
      </c>
      <c r="T175" s="34">
        <f t="shared" si="33"/>
        <v>38.026896187447512</v>
      </c>
      <c r="U175" s="16">
        <v>0.38026896187447512</v>
      </c>
      <c r="V175" s="6">
        <v>249326</v>
      </c>
      <c r="W175" s="19">
        <v>244057</v>
      </c>
      <c r="X175" s="19">
        <v>230065</v>
      </c>
      <c r="Y175" s="6">
        <v>176880</v>
      </c>
      <c r="Z175" s="56">
        <f t="shared" si="34"/>
        <v>176880</v>
      </c>
      <c r="AA175" s="6">
        <v>53185</v>
      </c>
      <c r="AB175" s="56">
        <f t="shared" si="35"/>
        <v>53185</v>
      </c>
      <c r="AC175" s="34">
        <f t="shared" si="36"/>
        <v>76.882620129093951</v>
      </c>
      <c r="AD175" s="20">
        <f t="shared" si="41"/>
        <v>0.76882620129093948</v>
      </c>
      <c r="AE175" s="34">
        <f t="shared" si="37"/>
        <v>23.117379870906049</v>
      </c>
      <c r="AF175" s="20">
        <f t="shared" si="42"/>
        <v>0.23117379870906049</v>
      </c>
      <c r="AG175" s="20">
        <f t="shared" si="38"/>
        <v>0.53765240258187896</v>
      </c>
      <c r="AH175" s="54">
        <f t="shared" si="39"/>
        <v>53.765240258187895</v>
      </c>
      <c r="AI175" t="s">
        <v>7</v>
      </c>
      <c r="AJ175" s="36" t="str">
        <f>IF(AI175="NR","",VLOOKUP(AI175,liste!$A$20:$H$29,2))</f>
        <v>Angenommen</v>
      </c>
      <c r="AK175" s="36" t="str">
        <f>IF(AI175="NR","",VLOOKUP(AI175,liste!$A$20:$H$29,3))</f>
        <v>Accepté</v>
      </c>
      <c r="AL175" t="s">
        <v>441</v>
      </c>
      <c r="AM175" t="str">
        <f t="shared" si="40"/>
        <v/>
      </c>
      <c r="AN175" t="str">
        <f>IF(AM175="","",VLOOKUP(AM175,liste!$A$30:$H$32,2))</f>
        <v/>
      </c>
      <c r="AO175" t="str">
        <f>IF(AM175="","",VLOOKUP(AM175,liste!$A$30:$H$32,3))</f>
        <v/>
      </c>
    </row>
    <row r="176" spans="1:41" x14ac:dyDescent="0.25">
      <c r="A176" s="63" t="str">
        <f t="shared" si="28"/>
        <v>19870405</v>
      </c>
      <c r="B176" s="10">
        <v>31872</v>
      </c>
      <c r="C176" s="52">
        <f t="shared" si="29"/>
        <v>31872</v>
      </c>
      <c r="D176" s="47">
        <f t="shared" si="30"/>
        <v>31872</v>
      </c>
      <c r="E176" s="51">
        <f t="shared" si="31"/>
        <v>31872</v>
      </c>
      <c r="F176" s="6" t="s">
        <v>152</v>
      </c>
      <c r="G176" s="6" t="s">
        <v>595</v>
      </c>
      <c r="H176" s="14" t="s">
        <v>194</v>
      </c>
      <c r="I176" s="37" t="str">
        <f>IF(H176="NR","",VLOOKUP(H176,liste!$A$1:$H$15,2))</f>
        <v>Obligatorisches Finanzreferendum (bis 1.1.1995)</v>
      </c>
      <c r="J176" s="37" t="str">
        <f>IF(H176="NR","",VLOOKUP(H176,liste!$A$1:$H$15,3))</f>
        <v>réferendum obligatoire financier</v>
      </c>
      <c r="K176" s="17" t="s">
        <v>4</v>
      </c>
      <c r="L176" s="6"/>
      <c r="M176" s="36"/>
      <c r="N176" s="36"/>
      <c r="O176" s="6"/>
      <c r="P176" s="36" t="str">
        <f>IF([1]csv!G172="ST",VLOOKUP([1]csv!N172,[1]liste!$A$1:$H$15,2),"")</f>
        <v/>
      </c>
      <c r="Q176" s="36" t="str">
        <f>IF([1]csv!G172="ST",VLOOKUP([1]csv!N172,[1]liste!$A$1:$H$15,3),"")</f>
        <v/>
      </c>
      <c r="R176" s="6">
        <v>641801</v>
      </c>
      <c r="S176" s="56">
        <f t="shared" si="32"/>
        <v>641801</v>
      </c>
      <c r="T176" s="34">
        <f t="shared" si="33"/>
        <v>38.026896187447512</v>
      </c>
      <c r="U176" s="16">
        <v>0.38026896187447512</v>
      </c>
      <c r="V176" s="6">
        <v>249326</v>
      </c>
      <c r="W176" s="19">
        <v>244057</v>
      </c>
      <c r="X176" s="19">
        <v>229835</v>
      </c>
      <c r="Y176" s="6">
        <v>124362</v>
      </c>
      <c r="Z176" s="56">
        <f t="shared" si="34"/>
        <v>124362</v>
      </c>
      <c r="AA176" s="6">
        <v>105473</v>
      </c>
      <c r="AB176" s="56">
        <f t="shared" si="35"/>
        <v>105473</v>
      </c>
      <c r="AC176" s="34">
        <f t="shared" si="36"/>
        <v>54.109252289686083</v>
      </c>
      <c r="AD176" s="20">
        <f t="shared" si="41"/>
        <v>0.54109252289686083</v>
      </c>
      <c r="AE176" s="34">
        <f t="shared" si="37"/>
        <v>45.890747710313924</v>
      </c>
      <c r="AF176" s="20">
        <f t="shared" si="42"/>
        <v>0.45890747710313923</v>
      </c>
      <c r="AG176" s="20">
        <f t="shared" si="38"/>
        <v>8.2185045793721601E-2</v>
      </c>
      <c r="AH176" s="54">
        <f t="shared" si="39"/>
        <v>8.2185045793721603</v>
      </c>
      <c r="AI176" t="s">
        <v>7</v>
      </c>
      <c r="AJ176" s="36" t="str">
        <f>IF(AI176="NR","",VLOOKUP(AI176,liste!$A$20:$H$29,2))</f>
        <v>Angenommen</v>
      </c>
      <c r="AK176" s="36" t="str">
        <f>IF(AI176="NR","",VLOOKUP(AI176,liste!$A$20:$H$29,3))</f>
        <v>Accepté</v>
      </c>
      <c r="AL176" t="s">
        <v>441</v>
      </c>
      <c r="AM176" t="str">
        <f t="shared" si="40"/>
        <v/>
      </c>
      <c r="AN176" t="str">
        <f>IF(AM176="","",VLOOKUP(AM176,liste!$A$30:$H$32,2))</f>
        <v/>
      </c>
      <c r="AO176" t="str">
        <f>IF(AM176="","",VLOOKUP(AM176,liste!$A$30:$H$32,3))</f>
        <v/>
      </c>
    </row>
    <row r="177" spans="1:41" x14ac:dyDescent="0.25">
      <c r="A177" s="63" t="str">
        <f t="shared" si="28"/>
        <v>19870405</v>
      </c>
      <c r="B177" s="10">
        <v>31872</v>
      </c>
      <c r="C177" s="52">
        <f t="shared" si="29"/>
        <v>31872</v>
      </c>
      <c r="D177" s="47">
        <f t="shared" si="30"/>
        <v>31872</v>
      </c>
      <c r="E177" s="51">
        <f t="shared" si="31"/>
        <v>31872</v>
      </c>
      <c r="F177" s="6" t="s">
        <v>153</v>
      </c>
      <c r="G177" s="6" t="s">
        <v>596</v>
      </c>
      <c r="H177" s="14" t="s">
        <v>194</v>
      </c>
      <c r="I177" s="37" t="str">
        <f>IF(H177="NR","",VLOOKUP(H177,liste!$A$1:$H$15,2))</f>
        <v>Obligatorisches Finanzreferendum (bis 1.1.1995)</v>
      </c>
      <c r="J177" s="37" t="str">
        <f>IF(H177="NR","",VLOOKUP(H177,liste!$A$1:$H$15,3))</f>
        <v>réferendum obligatoire financier</v>
      </c>
      <c r="K177" s="17" t="s">
        <v>4</v>
      </c>
      <c r="L177" s="6"/>
      <c r="M177" s="36"/>
      <c r="N177" s="36"/>
      <c r="O177" s="6"/>
      <c r="P177" s="36" t="str">
        <f>IF([1]csv!G173="ST",VLOOKUP([1]csv!N173,[1]liste!$A$1:$H$15,2),"")</f>
        <v/>
      </c>
      <c r="Q177" s="36" t="str">
        <f>IF([1]csv!G173="ST",VLOOKUP([1]csv!N173,[1]liste!$A$1:$H$15,3),"")</f>
        <v/>
      </c>
      <c r="R177" s="6">
        <v>641801</v>
      </c>
      <c r="S177" s="56">
        <f t="shared" si="32"/>
        <v>641801</v>
      </c>
      <c r="T177" s="34">
        <f t="shared" si="33"/>
        <v>38.026896187447512</v>
      </c>
      <c r="U177" s="16">
        <v>0.38026896187447512</v>
      </c>
      <c r="V177" s="6">
        <v>249326</v>
      </c>
      <c r="W177" s="19">
        <v>244057</v>
      </c>
      <c r="X177" s="19">
        <v>229942</v>
      </c>
      <c r="Y177" s="6">
        <v>129490</v>
      </c>
      <c r="Z177" s="56">
        <f t="shared" si="34"/>
        <v>129490</v>
      </c>
      <c r="AA177" s="6">
        <v>100452</v>
      </c>
      <c r="AB177" s="56">
        <f t="shared" si="35"/>
        <v>100452</v>
      </c>
      <c r="AC177" s="34">
        <f t="shared" si="36"/>
        <v>56.314200972419137</v>
      </c>
      <c r="AD177" s="20">
        <f t="shared" si="41"/>
        <v>0.56314200972419137</v>
      </c>
      <c r="AE177" s="34">
        <f t="shared" si="37"/>
        <v>43.68579902758087</v>
      </c>
      <c r="AF177" s="20">
        <f t="shared" si="42"/>
        <v>0.43685799027580868</v>
      </c>
      <c r="AG177" s="20">
        <f t="shared" si="38"/>
        <v>0.12628401944838269</v>
      </c>
      <c r="AH177" s="54">
        <f t="shared" si="39"/>
        <v>12.628401944838268</v>
      </c>
      <c r="AI177" t="s">
        <v>7</v>
      </c>
      <c r="AJ177" s="36" t="str">
        <f>IF(AI177="NR","",VLOOKUP(AI177,liste!$A$20:$H$29,2))</f>
        <v>Angenommen</v>
      </c>
      <c r="AK177" s="36" t="str">
        <f>IF(AI177="NR","",VLOOKUP(AI177,liste!$A$20:$H$29,3))</f>
        <v>Accepté</v>
      </c>
      <c r="AL177" t="s">
        <v>441</v>
      </c>
      <c r="AM177" t="str">
        <f t="shared" si="40"/>
        <v/>
      </c>
      <c r="AN177" t="str">
        <f>IF(AM177="","",VLOOKUP(AM177,liste!$A$30:$H$32,2))</f>
        <v/>
      </c>
      <c r="AO177" t="str">
        <f>IF(AM177="","",VLOOKUP(AM177,liste!$A$30:$H$32,3))</f>
        <v/>
      </c>
    </row>
    <row r="178" spans="1:41" x14ac:dyDescent="0.25">
      <c r="A178" s="63" t="str">
        <f t="shared" si="28"/>
        <v>19861207</v>
      </c>
      <c r="B178" s="10">
        <v>31753</v>
      </c>
      <c r="C178" s="52">
        <f t="shared" si="29"/>
        <v>31753</v>
      </c>
      <c r="D178" s="47">
        <f t="shared" si="30"/>
        <v>31753</v>
      </c>
      <c r="E178" s="51">
        <f t="shared" si="31"/>
        <v>31753</v>
      </c>
      <c r="F178" s="6" t="s">
        <v>148</v>
      </c>
      <c r="G178" s="6" t="s">
        <v>587</v>
      </c>
      <c r="H178" s="14" t="s">
        <v>2</v>
      </c>
      <c r="I178" s="37" t="str">
        <f>IF(H178="NR","",VLOOKUP(H178,liste!$A$1:$H$15,2))</f>
        <v>Fakultatives Referendum (ab 1972)</v>
      </c>
      <c r="J178" s="37" t="str">
        <f>IF(H178="NR","",VLOOKUP(H178,liste!$A$1:$H$15,3))</f>
        <v>référendum facultatif</v>
      </c>
      <c r="K178" s="17" t="s">
        <v>4</v>
      </c>
      <c r="L178" s="6"/>
      <c r="M178" s="36"/>
      <c r="N178" s="36"/>
      <c r="O178" s="6"/>
      <c r="P178" s="36" t="str">
        <f>IF([1]csv!G174="ST",VLOOKUP([1]csv!N174,[1]liste!$A$1:$H$15,2),"")</f>
        <v/>
      </c>
      <c r="Q178" s="36" t="str">
        <f>IF([1]csv!G174="ST",VLOOKUP([1]csv!N174,[1]liste!$A$1:$H$15,3),"")</f>
        <v/>
      </c>
      <c r="R178" s="6">
        <v>640308</v>
      </c>
      <c r="S178" s="56">
        <f t="shared" si="32"/>
        <v>640308</v>
      </c>
      <c r="T178" s="34">
        <f t="shared" si="33"/>
        <v>33.113282982564641</v>
      </c>
      <c r="U178" s="16">
        <v>0.3311328298256464</v>
      </c>
      <c r="V178" s="6">
        <v>214565</v>
      </c>
      <c r="W178" s="6">
        <v>212027</v>
      </c>
      <c r="X178" s="6">
        <v>206143</v>
      </c>
      <c r="Y178" s="6">
        <v>158259</v>
      </c>
      <c r="Z178" s="56">
        <f t="shared" si="34"/>
        <v>158259</v>
      </c>
      <c r="AA178" s="6">
        <v>47884</v>
      </c>
      <c r="AB178" s="56">
        <f t="shared" si="35"/>
        <v>47884</v>
      </c>
      <c r="AC178" s="34">
        <f t="shared" si="36"/>
        <v>76.771464468839596</v>
      </c>
      <c r="AD178" s="20">
        <f t="shared" si="41"/>
        <v>0.7677146446883959</v>
      </c>
      <c r="AE178" s="34">
        <f t="shared" si="37"/>
        <v>23.228535531160407</v>
      </c>
      <c r="AF178" s="20">
        <f t="shared" si="42"/>
        <v>0.23228535531160407</v>
      </c>
      <c r="AG178" s="20">
        <f t="shared" si="38"/>
        <v>0.53542928937679179</v>
      </c>
      <c r="AH178" s="54">
        <f t="shared" si="39"/>
        <v>53.542928937679179</v>
      </c>
      <c r="AI178" t="s">
        <v>7</v>
      </c>
      <c r="AJ178" s="36" t="str">
        <f>IF(AI178="NR","",VLOOKUP(AI178,liste!$A$20:$H$29,2))</f>
        <v>Angenommen</v>
      </c>
      <c r="AK178" s="36" t="str">
        <f>IF(AI178="NR","",VLOOKUP(AI178,liste!$A$20:$H$29,3))</f>
        <v>Accepté</v>
      </c>
      <c r="AL178" t="s">
        <v>436</v>
      </c>
      <c r="AM178" t="str">
        <f t="shared" si="40"/>
        <v/>
      </c>
      <c r="AN178" t="str">
        <f>IF(AM178="","",VLOOKUP(AM178,liste!$A$30:$H$32,2))</f>
        <v/>
      </c>
      <c r="AO178" t="str">
        <f>IF(AM178="","",VLOOKUP(AM178,liste!$A$30:$H$32,3))</f>
        <v/>
      </c>
    </row>
    <row r="179" spans="1:41" x14ac:dyDescent="0.25">
      <c r="A179" s="63" t="str">
        <f t="shared" si="28"/>
        <v>19861207</v>
      </c>
      <c r="B179" s="10">
        <v>31753</v>
      </c>
      <c r="C179" s="52">
        <f t="shared" si="29"/>
        <v>31753</v>
      </c>
      <c r="D179" s="47">
        <f t="shared" si="30"/>
        <v>31753</v>
      </c>
      <c r="E179" s="51">
        <f t="shared" si="31"/>
        <v>31753</v>
      </c>
      <c r="F179" s="6" t="s">
        <v>147</v>
      </c>
      <c r="G179" s="6" t="s">
        <v>588</v>
      </c>
      <c r="H179" s="14" t="s">
        <v>194</v>
      </c>
      <c r="I179" s="37" t="str">
        <f>IF(H179="NR","",VLOOKUP(H179,liste!$A$1:$H$15,2))</f>
        <v>Obligatorisches Finanzreferendum (bis 1.1.1995)</v>
      </c>
      <c r="J179" s="37" t="str">
        <f>IF(H179="NR","",VLOOKUP(H179,liste!$A$1:$H$15,3))</f>
        <v>réferendum obligatoire financier</v>
      </c>
      <c r="K179" s="17" t="s">
        <v>4</v>
      </c>
      <c r="L179" s="6"/>
      <c r="M179" s="36"/>
      <c r="N179" s="36"/>
      <c r="O179" s="6"/>
      <c r="P179" s="36" t="str">
        <f>IF([1]csv!G175="ST",VLOOKUP([1]csv!N175,[1]liste!$A$1:$H$15,2),"")</f>
        <v/>
      </c>
      <c r="Q179" s="36" t="str">
        <f>IF([1]csv!G175="ST",VLOOKUP([1]csv!N175,[1]liste!$A$1:$H$15,3),"")</f>
        <v/>
      </c>
      <c r="R179" s="6">
        <v>640308</v>
      </c>
      <c r="S179" s="56">
        <f t="shared" si="32"/>
        <v>640308</v>
      </c>
      <c r="T179" s="34">
        <f t="shared" si="33"/>
        <v>33.112814458042067</v>
      </c>
      <c r="U179" s="16">
        <v>0.33112814458042067</v>
      </c>
      <c r="V179" s="6">
        <v>214565</v>
      </c>
      <c r="W179" s="19">
        <v>212024</v>
      </c>
      <c r="X179" s="19">
        <v>206530</v>
      </c>
      <c r="Y179" s="6">
        <v>143431</v>
      </c>
      <c r="Z179" s="56">
        <f t="shared" si="34"/>
        <v>143431</v>
      </c>
      <c r="AA179" s="6">
        <v>63099</v>
      </c>
      <c r="AB179" s="56">
        <f t="shared" si="35"/>
        <v>63099</v>
      </c>
      <c r="AC179" s="34">
        <f t="shared" si="36"/>
        <v>69.448022079116839</v>
      </c>
      <c r="AD179" s="20">
        <f t="shared" si="41"/>
        <v>0.69448022079116833</v>
      </c>
      <c r="AE179" s="34">
        <f t="shared" si="37"/>
        <v>30.551977920883168</v>
      </c>
      <c r="AF179" s="20">
        <f t="shared" si="42"/>
        <v>0.30551977920883167</v>
      </c>
      <c r="AG179" s="20">
        <f t="shared" si="38"/>
        <v>0.38896044158233667</v>
      </c>
      <c r="AH179" s="54">
        <f t="shared" si="39"/>
        <v>38.896044158233664</v>
      </c>
      <c r="AI179" t="s">
        <v>7</v>
      </c>
      <c r="AJ179" s="36" t="str">
        <f>IF(AI179="NR","",VLOOKUP(AI179,liste!$A$20:$H$29,2))</f>
        <v>Angenommen</v>
      </c>
      <c r="AK179" s="36" t="str">
        <f>IF(AI179="NR","",VLOOKUP(AI179,liste!$A$20:$H$29,3))</f>
        <v>Accepté</v>
      </c>
      <c r="AL179" t="s">
        <v>438</v>
      </c>
      <c r="AM179" t="str">
        <f t="shared" si="40"/>
        <v/>
      </c>
      <c r="AN179" t="str">
        <f>IF(AM179="","",VLOOKUP(AM179,liste!$A$30:$H$32,2))</f>
        <v/>
      </c>
      <c r="AO179" t="str">
        <f>IF(AM179="","",VLOOKUP(AM179,liste!$A$30:$H$32,3))</f>
        <v/>
      </c>
    </row>
    <row r="180" spans="1:41" x14ac:dyDescent="0.25">
      <c r="A180" s="63" t="str">
        <f t="shared" si="28"/>
        <v>19860928</v>
      </c>
      <c r="B180" s="10">
        <v>31683</v>
      </c>
      <c r="C180" s="52">
        <f t="shared" si="29"/>
        <v>31683</v>
      </c>
      <c r="D180" s="47">
        <f t="shared" si="30"/>
        <v>31683</v>
      </c>
      <c r="E180" s="51">
        <f t="shared" si="31"/>
        <v>31683</v>
      </c>
      <c r="F180" s="6" t="s">
        <v>433</v>
      </c>
      <c r="G180" s="6" t="s">
        <v>586</v>
      </c>
      <c r="H180" s="14" t="s">
        <v>10</v>
      </c>
      <c r="I180" s="37" t="str">
        <f>IF(H180="NR","",VLOOKUP(H180,liste!$A$1:$H$15,2))</f>
        <v>Volksinitiative</v>
      </c>
      <c r="J180" s="37" t="str">
        <f>IF(H180="NR","",VLOOKUP(H180,liste!$A$1:$H$15,3))</f>
        <v>Initiative populaire</v>
      </c>
      <c r="K180" s="17" t="s">
        <v>4</v>
      </c>
      <c r="L180" s="6"/>
      <c r="M180" s="36"/>
      <c r="N180" s="36"/>
      <c r="O180" s="6"/>
      <c r="P180" s="36" t="str">
        <f>IF([1]csv!G176="ST",VLOOKUP([1]csv!N176,[1]liste!$A$1:$H$15,2),"")</f>
        <v/>
      </c>
      <c r="Q180" s="36" t="str">
        <f>IF([1]csv!G176="ST",VLOOKUP([1]csv!N176,[1]liste!$A$1:$H$15,3),"")</f>
        <v/>
      </c>
      <c r="R180" s="6">
        <v>639686</v>
      </c>
      <c r="S180" s="56">
        <f t="shared" si="32"/>
        <v>639686</v>
      </c>
      <c r="T180" s="34">
        <f t="shared" si="33"/>
        <v>34.594316586575289</v>
      </c>
      <c r="U180" s="16">
        <v>0.34594316586575291</v>
      </c>
      <c r="V180" s="6">
        <v>226495</v>
      </c>
      <c r="W180" s="19">
        <v>221295</v>
      </c>
      <c r="X180" s="19">
        <v>216672</v>
      </c>
      <c r="Y180" s="6">
        <v>48378</v>
      </c>
      <c r="Z180" s="56">
        <f t="shared" si="34"/>
        <v>48378</v>
      </c>
      <c r="AA180" s="6">
        <v>168294</v>
      </c>
      <c r="AB180" s="56">
        <f t="shared" si="35"/>
        <v>168294</v>
      </c>
      <c r="AC180" s="34">
        <f t="shared" si="36"/>
        <v>22.327758085954809</v>
      </c>
      <c r="AD180" s="20">
        <f t="shared" si="41"/>
        <v>0.22327758085954807</v>
      </c>
      <c r="AE180" s="34">
        <f t="shared" si="37"/>
        <v>77.672241914045188</v>
      </c>
      <c r="AF180" s="20">
        <f t="shared" si="42"/>
        <v>0.77672241914045193</v>
      </c>
      <c r="AG180" s="20">
        <f t="shared" si="38"/>
        <v>-0.55344483828090385</v>
      </c>
      <c r="AH180" s="54">
        <f t="shared" si="39"/>
        <v>55.344483828090382</v>
      </c>
      <c r="AI180" t="s">
        <v>8</v>
      </c>
      <c r="AJ180" s="36" t="str">
        <f>IF(AI180="NR","",VLOOKUP(AI180,liste!$A$20:$H$29,2))</f>
        <v>Verworfen</v>
      </c>
      <c r="AK180" s="36" t="str">
        <f>IF(AI180="NR","",VLOOKUP(AI180,liste!$A$20:$H$29,3))</f>
        <v>Rejeté</v>
      </c>
      <c r="AL180" t="s">
        <v>434</v>
      </c>
      <c r="AM180" t="str">
        <f t="shared" si="40"/>
        <v/>
      </c>
      <c r="AN180" t="str">
        <f>IF(AM180="","",VLOOKUP(AM180,liste!$A$30:$H$32,2))</f>
        <v/>
      </c>
      <c r="AO180" t="str">
        <f>IF(AM180="","",VLOOKUP(AM180,liste!$A$30:$H$32,3))</f>
        <v/>
      </c>
    </row>
    <row r="181" spans="1:41" x14ac:dyDescent="0.25">
      <c r="A181" s="63" t="str">
        <f t="shared" si="28"/>
        <v>19860316</v>
      </c>
      <c r="B181" s="10">
        <v>31487</v>
      </c>
      <c r="C181" s="52">
        <f t="shared" si="29"/>
        <v>31487</v>
      </c>
      <c r="D181" s="47">
        <f t="shared" si="30"/>
        <v>31487</v>
      </c>
      <c r="E181" s="51">
        <f t="shared" si="31"/>
        <v>31487</v>
      </c>
      <c r="F181" s="6" t="s">
        <v>429</v>
      </c>
      <c r="G181" s="6" t="s">
        <v>583</v>
      </c>
      <c r="H181" s="14" t="s">
        <v>194</v>
      </c>
      <c r="I181" s="37" t="str">
        <f>IF(H181="NR","",VLOOKUP(H181,liste!$A$1:$H$15,2))</f>
        <v>Obligatorisches Finanzreferendum (bis 1.1.1995)</v>
      </c>
      <c r="J181" s="37" t="str">
        <f>IF(H181="NR","",VLOOKUP(H181,liste!$A$1:$H$15,3))</f>
        <v>réferendum obligatoire financier</v>
      </c>
      <c r="K181" s="17" t="s">
        <v>4</v>
      </c>
      <c r="L181" s="6"/>
      <c r="M181" s="36"/>
      <c r="N181" s="36"/>
      <c r="O181" s="6"/>
      <c r="P181" s="36" t="str">
        <f>IF([1]csv!G177="ST",VLOOKUP([1]csv!N177,[1]liste!$A$1:$H$15,2),"")</f>
        <v/>
      </c>
      <c r="Q181" s="36" t="str">
        <f>IF([1]csv!G177="ST",VLOOKUP([1]csv!N177,[1]liste!$A$1:$H$15,3),"")</f>
        <v/>
      </c>
      <c r="R181" s="6">
        <v>637689</v>
      </c>
      <c r="S181" s="56">
        <f t="shared" si="32"/>
        <v>637689</v>
      </c>
      <c r="T181" s="34">
        <f t="shared" si="33"/>
        <v>50.369067053061912</v>
      </c>
      <c r="U181" s="16">
        <v>0.50369067053061911</v>
      </c>
      <c r="V181" s="6">
        <v>328089</v>
      </c>
      <c r="W181" s="19">
        <v>321198</v>
      </c>
      <c r="X181" s="19">
        <v>312599</v>
      </c>
      <c r="Y181" s="6">
        <v>1311539</v>
      </c>
      <c r="Z181" s="56">
        <f t="shared" si="34"/>
        <v>1311539</v>
      </c>
      <c r="AA181" s="6">
        <v>181060</v>
      </c>
      <c r="AB181" s="56">
        <f t="shared" si="35"/>
        <v>181060</v>
      </c>
      <c r="AC181" s="34">
        <f t="shared" si="36"/>
        <v>87.869481354335619</v>
      </c>
      <c r="AD181" s="20">
        <f t="shared" si="41"/>
        <v>0.87869481354335621</v>
      </c>
      <c r="AE181" s="34">
        <f t="shared" si="37"/>
        <v>12.130518645664374</v>
      </c>
      <c r="AF181" s="20">
        <f t="shared" si="42"/>
        <v>0.12130518645664375</v>
      </c>
      <c r="AG181" s="20">
        <f t="shared" si="38"/>
        <v>0.75738962708671242</v>
      </c>
      <c r="AH181" s="54">
        <f t="shared" si="39"/>
        <v>75.738962708671238</v>
      </c>
      <c r="AI181" t="s">
        <v>7</v>
      </c>
      <c r="AJ181" s="36" t="str">
        <f>IF(AI181="NR","",VLOOKUP(AI181,liste!$A$20:$H$29,2))</f>
        <v>Angenommen</v>
      </c>
      <c r="AK181" s="36" t="str">
        <f>IF(AI181="NR","",VLOOKUP(AI181,liste!$A$20:$H$29,3))</f>
        <v>Accepté</v>
      </c>
      <c r="AL181" t="s">
        <v>430</v>
      </c>
      <c r="AM181" t="str">
        <f t="shared" si="40"/>
        <v/>
      </c>
      <c r="AN181" t="str">
        <f>IF(AM181="","",VLOOKUP(AM181,liste!$A$30:$H$32,2))</f>
        <v/>
      </c>
      <c r="AO181" t="str">
        <f>IF(AM181="","",VLOOKUP(AM181,liste!$A$30:$H$32,3))</f>
        <v/>
      </c>
    </row>
    <row r="182" spans="1:41" x14ac:dyDescent="0.25">
      <c r="A182" s="63" t="str">
        <f t="shared" si="28"/>
        <v>19860316</v>
      </c>
      <c r="B182" s="10">
        <v>31487</v>
      </c>
      <c r="C182" s="52">
        <f t="shared" si="29"/>
        <v>31487</v>
      </c>
      <c r="D182" s="47">
        <f t="shared" si="30"/>
        <v>31487</v>
      </c>
      <c r="E182" s="51">
        <f t="shared" si="31"/>
        <v>31487</v>
      </c>
      <c r="F182" s="6" t="s">
        <v>146</v>
      </c>
      <c r="G182" s="6" t="s">
        <v>584</v>
      </c>
      <c r="H182" s="14" t="s">
        <v>194</v>
      </c>
      <c r="I182" s="37" t="str">
        <f>IF(H182="NR","",VLOOKUP(H182,liste!$A$1:$H$15,2))</f>
        <v>Obligatorisches Finanzreferendum (bis 1.1.1995)</v>
      </c>
      <c r="J182" s="37" t="str">
        <f>IF(H182="NR","",VLOOKUP(H182,liste!$A$1:$H$15,3))</f>
        <v>réferendum obligatoire financier</v>
      </c>
      <c r="K182" s="17" t="s">
        <v>4</v>
      </c>
      <c r="L182" s="6"/>
      <c r="M182" s="36"/>
      <c r="N182" s="36"/>
      <c r="O182" s="6"/>
      <c r="P182" s="36" t="str">
        <f>IF([1]csv!G178="ST",VLOOKUP([1]csv!N178,[1]liste!$A$1:$H$15,2),"")</f>
        <v/>
      </c>
      <c r="Q182" s="36" t="str">
        <f>IF([1]csv!G178="ST",VLOOKUP([1]csv!N178,[1]liste!$A$1:$H$15,3),"")</f>
        <v/>
      </c>
      <c r="R182" s="6">
        <v>637689</v>
      </c>
      <c r="S182" s="56">
        <f t="shared" si="32"/>
        <v>637689</v>
      </c>
      <c r="T182" s="34">
        <f t="shared" si="33"/>
        <v>50.366401176749164</v>
      </c>
      <c r="U182" s="16">
        <v>0.50366401176749165</v>
      </c>
      <c r="V182" s="6">
        <v>328089</v>
      </c>
      <c r="W182" s="19">
        <v>321181</v>
      </c>
      <c r="X182" s="19">
        <v>308586</v>
      </c>
      <c r="Y182" s="6">
        <v>170597</v>
      </c>
      <c r="Z182" s="56">
        <f t="shared" si="34"/>
        <v>170597</v>
      </c>
      <c r="AA182" s="6">
        <v>137989</v>
      </c>
      <c r="AB182" s="56">
        <f t="shared" si="35"/>
        <v>137989</v>
      </c>
      <c r="AC182" s="34">
        <f t="shared" si="36"/>
        <v>55.283454207255019</v>
      </c>
      <c r="AD182" s="20">
        <f t="shared" si="41"/>
        <v>0.55283454207255023</v>
      </c>
      <c r="AE182" s="34">
        <f t="shared" si="37"/>
        <v>44.716545792744974</v>
      </c>
      <c r="AF182" s="20">
        <f t="shared" si="42"/>
        <v>0.44716545792744972</v>
      </c>
      <c r="AG182" s="20">
        <f t="shared" si="38"/>
        <v>0.10566908414510051</v>
      </c>
      <c r="AH182" s="54">
        <f t="shared" si="39"/>
        <v>10.566908414510051</v>
      </c>
      <c r="AI182" t="s">
        <v>7</v>
      </c>
      <c r="AJ182" s="36" t="str">
        <f>IF(AI182="NR","",VLOOKUP(AI182,liste!$A$20:$H$29,2))</f>
        <v>Angenommen</v>
      </c>
      <c r="AK182" s="36" t="str">
        <f>IF(AI182="NR","",VLOOKUP(AI182,liste!$A$20:$H$29,3))</f>
        <v>Accepté</v>
      </c>
      <c r="AL182" t="s">
        <v>430</v>
      </c>
      <c r="AM182" t="str">
        <f t="shared" si="40"/>
        <v/>
      </c>
      <c r="AN182" t="str">
        <f>IF(AM182="","",VLOOKUP(AM182,liste!$A$30:$H$32,2))</f>
        <v/>
      </c>
      <c r="AO182" t="str">
        <f>IF(AM182="","",VLOOKUP(AM182,liste!$A$30:$H$32,3))</f>
        <v/>
      </c>
    </row>
    <row r="183" spans="1:41" x14ac:dyDescent="0.25">
      <c r="A183" s="63" t="str">
        <f t="shared" si="28"/>
        <v>19860316</v>
      </c>
      <c r="B183" s="10">
        <v>31487</v>
      </c>
      <c r="C183" s="52">
        <f t="shared" si="29"/>
        <v>31487</v>
      </c>
      <c r="D183" s="47">
        <f t="shared" si="30"/>
        <v>31487</v>
      </c>
      <c r="E183" s="51">
        <f t="shared" si="31"/>
        <v>31487</v>
      </c>
      <c r="F183" s="6" t="s">
        <v>432</v>
      </c>
      <c r="G183" s="6" t="s">
        <v>585</v>
      </c>
      <c r="H183" s="14" t="s">
        <v>194</v>
      </c>
      <c r="I183" s="37" t="str">
        <f>IF(H183="NR","",VLOOKUP(H183,liste!$A$1:$H$15,2))</f>
        <v>Obligatorisches Finanzreferendum (bis 1.1.1995)</v>
      </c>
      <c r="J183" s="37" t="str">
        <f>IF(H183="NR","",VLOOKUP(H183,liste!$A$1:$H$15,3))</f>
        <v>réferendum obligatoire financier</v>
      </c>
      <c r="K183" s="17" t="s">
        <v>4</v>
      </c>
      <c r="L183" s="6"/>
      <c r="M183" s="36"/>
      <c r="N183" s="36"/>
      <c r="O183" s="6"/>
      <c r="P183" s="36" t="str">
        <f>IF([1]csv!G179="ST",VLOOKUP([1]csv!N179,[1]liste!$A$1:$H$15,2),"")</f>
        <v/>
      </c>
      <c r="Q183" s="36" t="str">
        <f>IF([1]csv!G179="ST",VLOOKUP([1]csv!N179,[1]liste!$A$1:$H$15,3),"")</f>
        <v/>
      </c>
      <c r="R183" s="6">
        <v>637689</v>
      </c>
      <c r="S183" s="56">
        <f t="shared" si="32"/>
        <v>637689</v>
      </c>
      <c r="T183" s="34">
        <f t="shared" si="33"/>
        <v>50.36953750182299</v>
      </c>
      <c r="U183" s="16">
        <v>0.50369537501822992</v>
      </c>
      <c r="V183" s="6">
        <v>328089</v>
      </c>
      <c r="W183" s="19">
        <v>321201</v>
      </c>
      <c r="X183" s="19">
        <v>309764</v>
      </c>
      <c r="Y183" s="6">
        <v>222415</v>
      </c>
      <c r="Z183" s="56">
        <f t="shared" si="34"/>
        <v>222415</v>
      </c>
      <c r="AA183" s="6">
        <v>87349</v>
      </c>
      <c r="AB183" s="56">
        <f t="shared" si="35"/>
        <v>87349</v>
      </c>
      <c r="AC183" s="34">
        <f t="shared" si="36"/>
        <v>71.801435931870714</v>
      </c>
      <c r="AD183" s="20">
        <f t="shared" si="41"/>
        <v>0.71801435931870716</v>
      </c>
      <c r="AE183" s="34">
        <f t="shared" si="37"/>
        <v>28.198564068129283</v>
      </c>
      <c r="AF183" s="20">
        <f t="shared" si="42"/>
        <v>0.28198564068129284</v>
      </c>
      <c r="AG183" s="20">
        <f t="shared" si="38"/>
        <v>0.43602871863741433</v>
      </c>
      <c r="AH183" s="54">
        <f t="shared" si="39"/>
        <v>43.602871863741434</v>
      </c>
      <c r="AI183" t="s">
        <v>7</v>
      </c>
      <c r="AJ183" s="36" t="str">
        <f>IF(AI183="NR","",VLOOKUP(AI183,liste!$A$20:$H$29,2))</f>
        <v>Angenommen</v>
      </c>
      <c r="AK183" s="36" t="str">
        <f>IF(AI183="NR","",VLOOKUP(AI183,liste!$A$20:$H$29,3))</f>
        <v>Accepté</v>
      </c>
      <c r="AL183" t="s">
        <v>430</v>
      </c>
      <c r="AM183" t="str">
        <f t="shared" si="40"/>
        <v/>
      </c>
      <c r="AN183" t="str">
        <f>IF(AM183="","",VLOOKUP(AM183,liste!$A$30:$H$32,2))</f>
        <v/>
      </c>
      <c r="AO183" t="str">
        <f>IF(AM183="","",VLOOKUP(AM183,liste!$A$30:$H$32,3))</f>
        <v/>
      </c>
    </row>
    <row r="184" spans="1:41" x14ac:dyDescent="0.25">
      <c r="A184" s="63" t="str">
        <f t="shared" si="28"/>
        <v>19851201</v>
      </c>
      <c r="B184" s="22">
        <v>31382</v>
      </c>
      <c r="C184" s="52">
        <f t="shared" si="29"/>
        <v>31382</v>
      </c>
      <c r="D184" s="47">
        <f t="shared" si="30"/>
        <v>31382</v>
      </c>
      <c r="E184" s="51">
        <f t="shared" si="31"/>
        <v>31382</v>
      </c>
      <c r="F184" s="6" t="s">
        <v>425</v>
      </c>
      <c r="G184" s="6" t="s">
        <v>578</v>
      </c>
      <c r="H184" s="14" t="s">
        <v>1</v>
      </c>
      <c r="I184" s="37" t="str">
        <f>IF(H184="NR","",VLOOKUP(H184,liste!$A$1:$H$15,2))</f>
        <v>Obligatorisches Referendum</v>
      </c>
      <c r="J184" s="37" t="str">
        <f>IF(H184="NR","",VLOOKUP(H184,liste!$A$1:$H$15,3))</f>
        <v>référendum facultatif</v>
      </c>
      <c r="K184" s="17" t="s">
        <v>4</v>
      </c>
      <c r="L184" s="6"/>
      <c r="M184" s="36"/>
      <c r="N184" s="36"/>
      <c r="O184" s="6"/>
      <c r="P184" s="36" t="str">
        <f>IF([1]csv!G180="ST",VLOOKUP([1]csv!N180,[1]liste!$A$1:$H$15,2),"")</f>
        <v/>
      </c>
      <c r="Q184" s="36" t="str">
        <f>IF([1]csv!G180="ST",VLOOKUP([1]csv!N180,[1]liste!$A$1:$H$15,3),"")</f>
        <v/>
      </c>
      <c r="R184" s="6">
        <v>635586</v>
      </c>
      <c r="S184" s="56">
        <f t="shared" si="32"/>
        <v>635586</v>
      </c>
      <c r="T184" s="34">
        <f t="shared" si="33"/>
        <v>35.309619783947412</v>
      </c>
      <c r="U184" s="16">
        <v>0.3530961978394741</v>
      </c>
      <c r="V184" s="6">
        <v>230973</v>
      </c>
      <c r="W184" s="19">
        <v>224423</v>
      </c>
      <c r="X184" s="19">
        <v>206465</v>
      </c>
      <c r="Y184" s="6">
        <v>67332</v>
      </c>
      <c r="Z184" s="56">
        <f t="shared" si="34"/>
        <v>67332</v>
      </c>
      <c r="AA184" s="6">
        <v>139133</v>
      </c>
      <c r="AB184" s="56">
        <f t="shared" si="35"/>
        <v>139133</v>
      </c>
      <c r="AC184" s="34">
        <f t="shared" si="36"/>
        <v>32.611822827113556</v>
      </c>
      <c r="AD184" s="20">
        <f t="shared" si="41"/>
        <v>0.32611822827113557</v>
      </c>
      <c r="AE184" s="34">
        <f t="shared" si="37"/>
        <v>67.388177172886444</v>
      </c>
      <c r="AF184" s="20">
        <f t="shared" si="42"/>
        <v>0.67388177172886443</v>
      </c>
      <c r="AG184" s="20">
        <f t="shared" si="38"/>
        <v>-0.34776354345772886</v>
      </c>
      <c r="AH184" s="54">
        <f t="shared" si="39"/>
        <v>34.776354345772887</v>
      </c>
      <c r="AI184" t="s">
        <v>8</v>
      </c>
      <c r="AJ184" s="36" t="str">
        <f>IF(AI184="NR","",VLOOKUP(AI184,liste!$A$20:$H$29,2))</f>
        <v>Verworfen</v>
      </c>
      <c r="AK184" s="36" t="str">
        <f>IF(AI184="NR","",VLOOKUP(AI184,liste!$A$20:$H$29,3))</f>
        <v>Rejeté</v>
      </c>
      <c r="AL184" t="s">
        <v>426</v>
      </c>
      <c r="AM184" t="str">
        <f t="shared" si="40"/>
        <v/>
      </c>
      <c r="AN184" t="str">
        <f>IF(AM184="","",VLOOKUP(AM184,liste!$A$30:$H$32,2))</f>
        <v/>
      </c>
      <c r="AO184" t="str">
        <f>IF(AM184="","",VLOOKUP(AM184,liste!$A$30:$H$32,3))</f>
        <v/>
      </c>
    </row>
    <row r="185" spans="1:41" x14ac:dyDescent="0.25">
      <c r="A185" s="63" t="str">
        <f t="shared" si="28"/>
        <v>19851201</v>
      </c>
      <c r="B185" s="22">
        <v>31382</v>
      </c>
      <c r="C185" s="52">
        <f t="shared" si="29"/>
        <v>31382</v>
      </c>
      <c r="D185" s="47">
        <f t="shared" si="30"/>
        <v>31382</v>
      </c>
      <c r="E185" s="51">
        <f t="shared" si="31"/>
        <v>31382</v>
      </c>
      <c r="F185" s="6" t="s">
        <v>428</v>
      </c>
      <c r="G185" s="6" t="s">
        <v>579</v>
      </c>
      <c r="H185" s="14" t="s">
        <v>1</v>
      </c>
      <c r="I185" s="37" t="str">
        <f>IF(H185="NR","",VLOOKUP(H185,liste!$A$1:$H$15,2))</f>
        <v>Obligatorisches Referendum</v>
      </c>
      <c r="J185" s="37" t="str">
        <f>IF(H185="NR","",VLOOKUP(H185,liste!$A$1:$H$15,3))</f>
        <v>référendum facultatif</v>
      </c>
      <c r="K185" s="17" t="s">
        <v>4</v>
      </c>
      <c r="L185" s="6"/>
      <c r="M185" s="36"/>
      <c r="N185" s="36"/>
      <c r="O185" s="6"/>
      <c r="P185" s="36" t="str">
        <f>IF([1]csv!G181="ST",VLOOKUP([1]csv!N181,[1]liste!$A$1:$H$15,2),"")</f>
        <v/>
      </c>
      <c r="Q185" s="36" t="str">
        <f>IF([1]csv!G181="ST",VLOOKUP([1]csv!N181,[1]liste!$A$1:$H$15,3),"")</f>
        <v/>
      </c>
      <c r="R185" s="6">
        <v>635586</v>
      </c>
      <c r="S185" s="56">
        <f t="shared" si="32"/>
        <v>635586</v>
      </c>
      <c r="T185" s="34">
        <f t="shared" si="33"/>
        <v>35.309619783947412</v>
      </c>
      <c r="U185" s="16">
        <v>0.3530961978394741</v>
      </c>
      <c r="V185" s="6">
        <v>230973</v>
      </c>
      <c r="W185" s="19">
        <v>224423</v>
      </c>
      <c r="X185" s="19">
        <v>204397</v>
      </c>
      <c r="Y185" s="6">
        <v>68550</v>
      </c>
      <c r="Z185" s="56">
        <f t="shared" si="34"/>
        <v>68550</v>
      </c>
      <c r="AA185" s="6">
        <v>135847</v>
      </c>
      <c r="AB185" s="56">
        <f t="shared" si="35"/>
        <v>135847</v>
      </c>
      <c r="AC185" s="34">
        <f t="shared" si="36"/>
        <v>33.537674232009273</v>
      </c>
      <c r="AD185" s="20">
        <f t="shared" si="41"/>
        <v>0.33537674232009274</v>
      </c>
      <c r="AE185" s="34">
        <f t="shared" si="37"/>
        <v>66.46232576799072</v>
      </c>
      <c r="AF185" s="20">
        <f t="shared" si="42"/>
        <v>0.66462325767990726</v>
      </c>
      <c r="AG185" s="20">
        <f t="shared" si="38"/>
        <v>-0.32924651535981453</v>
      </c>
      <c r="AH185" s="54">
        <f t="shared" si="39"/>
        <v>32.924651535981454</v>
      </c>
      <c r="AI185" t="s">
        <v>8</v>
      </c>
      <c r="AJ185" s="36" t="str">
        <f>IF(AI185="NR","",VLOOKUP(AI185,liste!$A$20:$H$29,2))</f>
        <v>Verworfen</v>
      </c>
      <c r="AK185" s="36" t="str">
        <f>IF(AI185="NR","",VLOOKUP(AI185,liste!$A$20:$H$29,3))</f>
        <v>Rejeté</v>
      </c>
      <c r="AL185" t="s">
        <v>426</v>
      </c>
      <c r="AM185" t="str">
        <f t="shared" si="40"/>
        <v/>
      </c>
      <c r="AN185" t="str">
        <f>IF(AM185="","",VLOOKUP(AM185,liste!$A$30:$H$32,2))</f>
        <v/>
      </c>
      <c r="AO185" t="str">
        <f>IF(AM185="","",VLOOKUP(AM185,liste!$A$30:$H$32,3))</f>
        <v/>
      </c>
    </row>
    <row r="186" spans="1:41" x14ac:dyDescent="0.25">
      <c r="A186" s="63" t="str">
        <f t="shared" si="28"/>
        <v>19851201</v>
      </c>
      <c r="B186" s="22">
        <v>31382</v>
      </c>
      <c r="C186" s="52">
        <f t="shared" si="29"/>
        <v>31382</v>
      </c>
      <c r="D186" s="47">
        <f t="shared" si="30"/>
        <v>31382</v>
      </c>
      <c r="E186" s="51">
        <f t="shared" si="31"/>
        <v>31382</v>
      </c>
      <c r="F186" s="6" t="s">
        <v>143</v>
      </c>
      <c r="G186" s="6" t="s">
        <v>580</v>
      </c>
      <c r="H186" s="14" t="s">
        <v>194</v>
      </c>
      <c r="I186" s="37" t="str">
        <f>IF(H186="NR","",VLOOKUP(H186,liste!$A$1:$H$15,2))</f>
        <v>Obligatorisches Finanzreferendum (bis 1.1.1995)</v>
      </c>
      <c r="J186" s="37" t="str">
        <f>IF(H186="NR","",VLOOKUP(H186,liste!$A$1:$H$15,3))</f>
        <v>réferendum obligatoire financier</v>
      </c>
      <c r="K186" s="17" t="s">
        <v>4</v>
      </c>
      <c r="L186" s="6"/>
      <c r="M186" s="36"/>
      <c r="N186" s="36"/>
      <c r="O186" s="6"/>
      <c r="P186" s="36" t="str">
        <f>IF([1]csv!G182="ST",VLOOKUP([1]csv!N182,[1]liste!$A$1:$H$15,2),"")</f>
        <v/>
      </c>
      <c r="Q186" s="36" t="str">
        <f>IF([1]csv!G182="ST",VLOOKUP([1]csv!N182,[1]liste!$A$1:$H$15,3),"")</f>
        <v/>
      </c>
      <c r="R186" s="6">
        <v>635586</v>
      </c>
      <c r="S186" s="56">
        <f t="shared" si="32"/>
        <v>635586</v>
      </c>
      <c r="T186" s="34">
        <f t="shared" si="33"/>
        <v>35.309619783947412</v>
      </c>
      <c r="U186" s="16">
        <v>0.3530961978394741</v>
      </c>
      <c r="V186" s="6">
        <v>230973</v>
      </c>
      <c r="W186" s="19">
        <v>224423</v>
      </c>
      <c r="X186" s="19">
        <v>205588</v>
      </c>
      <c r="Y186" s="6">
        <v>116480</v>
      </c>
      <c r="Z186" s="56">
        <f t="shared" si="34"/>
        <v>116480</v>
      </c>
      <c r="AA186" s="6">
        <v>89108</v>
      </c>
      <c r="AB186" s="56">
        <f t="shared" si="35"/>
        <v>89108</v>
      </c>
      <c r="AC186" s="34">
        <f t="shared" si="36"/>
        <v>56.657003327042432</v>
      </c>
      <c r="AD186" s="20">
        <f t="shared" si="41"/>
        <v>0.56657003327042432</v>
      </c>
      <c r="AE186" s="34">
        <f t="shared" si="37"/>
        <v>43.342996672957568</v>
      </c>
      <c r="AF186" s="20">
        <f t="shared" si="42"/>
        <v>0.43342996672957568</v>
      </c>
      <c r="AG186" s="20">
        <f t="shared" si="38"/>
        <v>0.13314006654084865</v>
      </c>
      <c r="AH186" s="54">
        <f t="shared" si="39"/>
        <v>13.314006654084864</v>
      </c>
      <c r="AI186" t="s">
        <v>7</v>
      </c>
      <c r="AJ186" s="36" t="str">
        <f>IF(AI186="NR","",VLOOKUP(AI186,liste!$A$20:$H$29,2))</f>
        <v>Angenommen</v>
      </c>
      <c r="AK186" s="36" t="str">
        <f>IF(AI186="NR","",VLOOKUP(AI186,liste!$A$20:$H$29,3))</f>
        <v>Accepté</v>
      </c>
      <c r="AL186" t="s">
        <v>426</v>
      </c>
      <c r="AM186" t="str">
        <f t="shared" si="40"/>
        <v/>
      </c>
      <c r="AN186" t="str">
        <f>IF(AM186="","",VLOOKUP(AM186,liste!$A$30:$H$32,2))</f>
        <v/>
      </c>
      <c r="AO186" t="str">
        <f>IF(AM186="","",VLOOKUP(AM186,liste!$A$30:$H$32,3))</f>
        <v/>
      </c>
    </row>
    <row r="187" spans="1:41" x14ac:dyDescent="0.25">
      <c r="A187" s="63" t="str">
        <f t="shared" si="28"/>
        <v>19851201</v>
      </c>
      <c r="B187" s="22">
        <v>31382</v>
      </c>
      <c r="C187" s="52">
        <f t="shared" si="29"/>
        <v>31382</v>
      </c>
      <c r="D187" s="47">
        <f t="shared" si="30"/>
        <v>31382</v>
      </c>
      <c r="E187" s="51">
        <f t="shared" si="31"/>
        <v>31382</v>
      </c>
      <c r="F187" s="6" t="s">
        <v>144</v>
      </c>
      <c r="G187" s="6" t="s">
        <v>581</v>
      </c>
      <c r="H187" s="14" t="s">
        <v>194</v>
      </c>
      <c r="I187" s="37" t="str">
        <f>IF(H187="NR","",VLOOKUP(H187,liste!$A$1:$H$15,2))</f>
        <v>Obligatorisches Finanzreferendum (bis 1.1.1995)</v>
      </c>
      <c r="J187" s="37" t="str">
        <f>IF(H187="NR","",VLOOKUP(H187,liste!$A$1:$H$15,3))</f>
        <v>réferendum obligatoire financier</v>
      </c>
      <c r="K187" s="17" t="s">
        <v>4</v>
      </c>
      <c r="L187" s="6"/>
      <c r="M187" s="36"/>
      <c r="N187" s="36"/>
      <c r="O187" s="6"/>
      <c r="P187" s="36" t="str">
        <f>IF([1]csv!G183="ST",VLOOKUP([1]csv!N183,[1]liste!$A$1:$H$15,2),"")</f>
        <v/>
      </c>
      <c r="Q187" s="36" t="str">
        <f>IF([1]csv!G183="ST",VLOOKUP([1]csv!N183,[1]liste!$A$1:$H$15,3),"")</f>
        <v/>
      </c>
      <c r="R187" s="6">
        <v>635586</v>
      </c>
      <c r="S187" s="56">
        <f t="shared" si="32"/>
        <v>635586</v>
      </c>
      <c r="T187" s="34">
        <f t="shared" si="33"/>
        <v>35.309777119068073</v>
      </c>
      <c r="U187" s="16">
        <v>0.35309777119068075</v>
      </c>
      <c r="V187" s="6">
        <v>230973</v>
      </c>
      <c r="W187" s="19">
        <v>224424</v>
      </c>
      <c r="X187" s="19">
        <v>214220</v>
      </c>
      <c r="Y187" s="6">
        <v>177302</v>
      </c>
      <c r="Z187" s="56">
        <f t="shared" si="34"/>
        <v>177302</v>
      </c>
      <c r="AA187" s="6">
        <v>36918</v>
      </c>
      <c r="AB187" s="56">
        <f t="shared" si="35"/>
        <v>36918</v>
      </c>
      <c r="AC187" s="34">
        <f t="shared" si="36"/>
        <v>82.766315003267664</v>
      </c>
      <c r="AD187" s="20">
        <f t="shared" si="41"/>
        <v>0.82766315003267665</v>
      </c>
      <c r="AE187" s="34">
        <f t="shared" si="37"/>
        <v>17.233684996732332</v>
      </c>
      <c r="AF187" s="20">
        <f t="shared" si="42"/>
        <v>0.17233684996732332</v>
      </c>
      <c r="AG187" s="20">
        <f t="shared" si="38"/>
        <v>0.65532630006535331</v>
      </c>
      <c r="AH187" s="54">
        <f t="shared" si="39"/>
        <v>65.532630006535328</v>
      </c>
      <c r="AI187" t="s">
        <v>7</v>
      </c>
      <c r="AJ187" s="36" t="str">
        <f>IF(AI187="NR","",VLOOKUP(AI187,liste!$A$20:$H$29,2))</f>
        <v>Angenommen</v>
      </c>
      <c r="AK187" s="36" t="str">
        <f>IF(AI187="NR","",VLOOKUP(AI187,liste!$A$20:$H$29,3))</f>
        <v>Accepté</v>
      </c>
      <c r="AL187" t="s">
        <v>426</v>
      </c>
      <c r="AM187" t="str">
        <f t="shared" si="40"/>
        <v/>
      </c>
      <c r="AN187" t="str">
        <f>IF(AM187="","",VLOOKUP(AM187,liste!$A$30:$H$32,2))</f>
        <v/>
      </c>
      <c r="AO187" t="str">
        <f>IF(AM187="","",VLOOKUP(AM187,liste!$A$30:$H$32,3))</f>
        <v/>
      </c>
    </row>
    <row r="188" spans="1:41" x14ac:dyDescent="0.25">
      <c r="A188" s="63" t="str">
        <f t="shared" si="28"/>
        <v>19851201</v>
      </c>
      <c r="B188" s="10">
        <v>31382</v>
      </c>
      <c r="C188" s="52">
        <f t="shared" si="29"/>
        <v>31382</v>
      </c>
      <c r="D188" s="47">
        <f t="shared" si="30"/>
        <v>31382</v>
      </c>
      <c r="E188" s="51">
        <f t="shared" si="31"/>
        <v>31382</v>
      </c>
      <c r="F188" s="6" t="s">
        <v>145</v>
      </c>
      <c r="G188" s="6" t="s">
        <v>582</v>
      </c>
      <c r="H188" s="14" t="s">
        <v>194</v>
      </c>
      <c r="I188" s="37" t="str">
        <f>IF(H188="NR","",VLOOKUP(H188,liste!$A$1:$H$15,2))</f>
        <v>Obligatorisches Finanzreferendum (bis 1.1.1995)</v>
      </c>
      <c r="J188" s="37" t="str">
        <f>IF(H188="NR","",VLOOKUP(H188,liste!$A$1:$H$15,3))</f>
        <v>réferendum obligatoire financier</v>
      </c>
      <c r="K188" s="17" t="s">
        <v>4</v>
      </c>
      <c r="L188" s="6"/>
      <c r="M188" s="36"/>
      <c r="N188" s="36"/>
      <c r="O188" s="6"/>
      <c r="P188" s="36" t="str">
        <f>IF([1]csv!G184="ST",VLOOKUP([1]csv!N184,[1]liste!$A$1:$H$15,2),"")</f>
        <v/>
      </c>
      <c r="Q188" s="36" t="str">
        <f>IF([1]csv!G184="ST",VLOOKUP([1]csv!N184,[1]liste!$A$1:$H$15,3),"")</f>
        <v/>
      </c>
      <c r="R188" s="6">
        <v>635586</v>
      </c>
      <c r="S188" s="56">
        <f t="shared" si="32"/>
        <v>635586</v>
      </c>
      <c r="T188" s="34">
        <f t="shared" si="33"/>
        <v>35.309619783947412</v>
      </c>
      <c r="U188" s="16">
        <v>0.3530961978394741</v>
      </c>
      <c r="V188" s="6">
        <v>230973</v>
      </c>
      <c r="W188" s="19">
        <v>224423</v>
      </c>
      <c r="X188" s="19">
        <v>215529</v>
      </c>
      <c r="Y188" s="6">
        <v>179815</v>
      </c>
      <c r="Z188" s="56">
        <f t="shared" si="34"/>
        <v>179815</v>
      </c>
      <c r="AA188" s="6">
        <v>35714</v>
      </c>
      <c r="AB188" s="56">
        <f t="shared" si="35"/>
        <v>35714</v>
      </c>
      <c r="AC188" s="34">
        <f t="shared" si="36"/>
        <v>83.429608080583122</v>
      </c>
      <c r="AD188" s="20">
        <f t="shared" si="41"/>
        <v>0.83429608080583129</v>
      </c>
      <c r="AE188" s="34">
        <f t="shared" si="37"/>
        <v>16.570391919416878</v>
      </c>
      <c r="AF188" s="20">
        <f t="shared" si="42"/>
        <v>0.16570391919416877</v>
      </c>
      <c r="AG188" s="20">
        <f t="shared" si="38"/>
        <v>0.66859216161166257</v>
      </c>
      <c r="AH188" s="54">
        <f t="shared" si="39"/>
        <v>66.859216161166259</v>
      </c>
      <c r="AI188" t="s">
        <v>7</v>
      </c>
      <c r="AJ188" s="36" t="str">
        <f>IF(AI188="NR","",VLOOKUP(AI188,liste!$A$20:$H$29,2))</f>
        <v>Angenommen</v>
      </c>
      <c r="AK188" s="36" t="str">
        <f>IF(AI188="NR","",VLOOKUP(AI188,liste!$A$20:$H$29,3))</f>
        <v>Accepté</v>
      </c>
      <c r="AL188" t="s">
        <v>426</v>
      </c>
      <c r="AM188" t="str">
        <f t="shared" si="40"/>
        <v/>
      </c>
      <c r="AN188" t="str">
        <f>IF(AM188="","",VLOOKUP(AM188,liste!$A$30:$H$32,2))</f>
        <v/>
      </c>
      <c r="AO188" t="str">
        <f>IF(AM188="","",VLOOKUP(AM188,liste!$A$30:$H$32,3))</f>
        <v/>
      </c>
    </row>
    <row r="189" spans="1:41" x14ac:dyDescent="0.25">
      <c r="A189" s="63" t="str">
        <f t="shared" si="28"/>
        <v>19850922</v>
      </c>
      <c r="B189" s="10">
        <v>31312</v>
      </c>
      <c r="C189" s="52">
        <f t="shared" si="29"/>
        <v>31312</v>
      </c>
      <c r="D189" s="47">
        <f t="shared" si="30"/>
        <v>31312</v>
      </c>
      <c r="E189" s="51">
        <f t="shared" si="31"/>
        <v>31312</v>
      </c>
      <c r="F189" s="6" t="s">
        <v>140</v>
      </c>
      <c r="G189" s="6" t="s">
        <v>575</v>
      </c>
      <c r="H189" s="14" t="s">
        <v>1</v>
      </c>
      <c r="I189" s="37" t="str">
        <f>IF(H189="NR","",VLOOKUP(H189,liste!$A$1:$H$15,2))</f>
        <v>Obligatorisches Referendum</v>
      </c>
      <c r="J189" s="37" t="str">
        <f>IF(H189="NR","",VLOOKUP(H189,liste!$A$1:$H$15,3))</f>
        <v>référendum facultatif</v>
      </c>
      <c r="K189" s="17" t="s">
        <v>4</v>
      </c>
      <c r="L189" s="6"/>
      <c r="M189" s="36"/>
      <c r="N189" s="36"/>
      <c r="O189" s="6"/>
      <c r="P189" s="36" t="str">
        <f>IF([1]csv!G185="ST",VLOOKUP([1]csv!N185,[1]liste!$A$1:$H$15,2),"")</f>
        <v/>
      </c>
      <c r="Q189" s="36" t="str">
        <f>IF([1]csv!G185="ST",VLOOKUP([1]csv!N185,[1]liste!$A$1:$H$15,3),"")</f>
        <v/>
      </c>
      <c r="R189" s="6">
        <v>635057</v>
      </c>
      <c r="S189" s="56">
        <f t="shared" si="32"/>
        <v>635057</v>
      </c>
      <c r="T189" s="34">
        <f t="shared" si="33"/>
        <v>39.723363414622625</v>
      </c>
      <c r="U189" s="16">
        <v>0.39723363414622626</v>
      </c>
      <c r="V189" s="6">
        <v>258386</v>
      </c>
      <c r="W189" s="19">
        <v>252266</v>
      </c>
      <c r="X189" s="19">
        <v>231218</v>
      </c>
      <c r="Y189" s="6">
        <v>89617</v>
      </c>
      <c r="Z189" s="56">
        <f t="shared" si="34"/>
        <v>89617</v>
      </c>
      <c r="AA189" s="6">
        <v>141601</v>
      </c>
      <c r="AB189" s="56">
        <f t="shared" si="35"/>
        <v>141601</v>
      </c>
      <c r="AC189" s="34">
        <f t="shared" si="36"/>
        <v>38.758660657907257</v>
      </c>
      <c r="AD189" s="20">
        <f t="shared" si="41"/>
        <v>0.38758660657907257</v>
      </c>
      <c r="AE189" s="34">
        <f t="shared" si="37"/>
        <v>61.241339342092751</v>
      </c>
      <c r="AF189" s="20">
        <f t="shared" si="42"/>
        <v>0.61241339342092749</v>
      </c>
      <c r="AG189" s="20">
        <f t="shared" si="38"/>
        <v>-0.22482678684185492</v>
      </c>
      <c r="AH189" s="54">
        <f t="shared" si="39"/>
        <v>22.48267868418549</v>
      </c>
      <c r="AI189" t="s">
        <v>8</v>
      </c>
      <c r="AJ189" s="36" t="str">
        <f>IF(AI189="NR","",VLOOKUP(AI189,liste!$A$20:$H$29,2))</f>
        <v>Verworfen</v>
      </c>
      <c r="AK189" s="36" t="str">
        <f>IF(AI189="NR","",VLOOKUP(AI189,liste!$A$20:$H$29,3))</f>
        <v>Rejeté</v>
      </c>
      <c r="AL189" t="s">
        <v>423</v>
      </c>
      <c r="AM189" t="str">
        <f t="shared" si="40"/>
        <v/>
      </c>
      <c r="AN189" t="str">
        <f>IF(AM189="","",VLOOKUP(AM189,liste!$A$30:$H$32,2))</f>
        <v/>
      </c>
      <c r="AO189" t="str">
        <f>IF(AM189="","",VLOOKUP(AM189,liste!$A$30:$H$32,3))</f>
        <v/>
      </c>
    </row>
    <row r="190" spans="1:41" x14ac:dyDescent="0.25">
      <c r="A190" s="63" t="str">
        <f t="shared" si="28"/>
        <v>19850922</v>
      </c>
      <c r="B190" s="10">
        <v>31312</v>
      </c>
      <c r="C190" s="52">
        <f t="shared" si="29"/>
        <v>31312</v>
      </c>
      <c r="D190" s="47">
        <f t="shared" si="30"/>
        <v>31312</v>
      </c>
      <c r="E190" s="51">
        <f t="shared" si="31"/>
        <v>31312</v>
      </c>
      <c r="F190" s="6" t="s">
        <v>141</v>
      </c>
      <c r="G190" s="6" t="s">
        <v>576</v>
      </c>
      <c r="H190" s="14" t="s">
        <v>194</v>
      </c>
      <c r="I190" s="37" t="str">
        <f>IF(H190="NR","",VLOOKUP(H190,liste!$A$1:$H$15,2))</f>
        <v>Obligatorisches Finanzreferendum (bis 1.1.1995)</v>
      </c>
      <c r="J190" s="37" t="str">
        <f>IF(H190="NR","",VLOOKUP(H190,liste!$A$1:$H$15,3))</f>
        <v>réferendum obligatoire financier</v>
      </c>
      <c r="K190" s="17" t="s">
        <v>4</v>
      </c>
      <c r="L190" s="6"/>
      <c r="M190" s="36"/>
      <c r="N190" s="36"/>
      <c r="O190" s="6"/>
      <c r="P190" s="36" t="str">
        <f>IF([1]csv!G186="ST",VLOOKUP([1]csv!N186,[1]liste!$A$1:$H$15,2),"")</f>
        <v/>
      </c>
      <c r="Q190" s="36" t="str">
        <f>IF([1]csv!G186="ST",VLOOKUP([1]csv!N186,[1]liste!$A$1:$H$15,3),"")</f>
        <v/>
      </c>
      <c r="R190" s="6">
        <v>635057</v>
      </c>
      <c r="S190" s="56">
        <f t="shared" si="32"/>
        <v>635057</v>
      </c>
      <c r="T190" s="34">
        <f t="shared" si="33"/>
        <v>39.722103685181018</v>
      </c>
      <c r="U190" s="16">
        <v>0.39722103685181015</v>
      </c>
      <c r="V190" s="6">
        <v>258386</v>
      </c>
      <c r="W190" s="19">
        <v>252258</v>
      </c>
      <c r="X190" s="19">
        <v>238949</v>
      </c>
      <c r="Y190" s="6">
        <v>154086</v>
      </c>
      <c r="Z190" s="56">
        <f t="shared" si="34"/>
        <v>154086</v>
      </c>
      <c r="AA190" s="6">
        <v>84863</v>
      </c>
      <c r="AB190" s="56">
        <f t="shared" si="35"/>
        <v>84863</v>
      </c>
      <c r="AC190" s="34">
        <f t="shared" si="36"/>
        <v>64.484890081147029</v>
      </c>
      <c r="AD190" s="20">
        <f t="shared" si="41"/>
        <v>0.64484890081147028</v>
      </c>
      <c r="AE190" s="34">
        <f t="shared" si="37"/>
        <v>35.515109918852978</v>
      </c>
      <c r="AF190" s="20">
        <f t="shared" si="42"/>
        <v>0.35515109918852977</v>
      </c>
      <c r="AG190" s="20">
        <f t="shared" si="38"/>
        <v>0.28969780162294051</v>
      </c>
      <c r="AH190" s="54">
        <f t="shared" si="39"/>
        <v>28.96978016229405</v>
      </c>
      <c r="AI190" t="s">
        <v>7</v>
      </c>
      <c r="AJ190" s="36" t="str">
        <f>IF(AI190="NR","",VLOOKUP(AI190,liste!$A$20:$H$29,2))</f>
        <v>Angenommen</v>
      </c>
      <c r="AK190" s="36" t="str">
        <f>IF(AI190="NR","",VLOOKUP(AI190,liste!$A$20:$H$29,3))</f>
        <v>Accepté</v>
      </c>
      <c r="AL190" t="s">
        <v>423</v>
      </c>
      <c r="AM190" t="str">
        <f t="shared" si="40"/>
        <v/>
      </c>
      <c r="AN190" t="str">
        <f>IF(AM190="","",VLOOKUP(AM190,liste!$A$30:$H$32,2))</f>
        <v/>
      </c>
      <c r="AO190" t="str">
        <f>IF(AM190="","",VLOOKUP(AM190,liste!$A$30:$H$32,3))</f>
        <v/>
      </c>
    </row>
    <row r="191" spans="1:41" x14ac:dyDescent="0.25">
      <c r="A191" s="63" t="str">
        <f t="shared" si="28"/>
        <v>19850922</v>
      </c>
      <c r="B191" s="10">
        <v>31312</v>
      </c>
      <c r="C191" s="52">
        <f t="shared" si="29"/>
        <v>31312</v>
      </c>
      <c r="D191" s="47">
        <f t="shared" si="30"/>
        <v>31312</v>
      </c>
      <c r="E191" s="51">
        <f t="shared" si="31"/>
        <v>31312</v>
      </c>
      <c r="F191" s="6" t="s">
        <v>142</v>
      </c>
      <c r="G191" s="6" t="s">
        <v>577</v>
      </c>
      <c r="H191" s="14" t="s">
        <v>194</v>
      </c>
      <c r="I191" s="37" t="str">
        <f>IF(H191="NR","",VLOOKUP(H191,liste!$A$1:$H$15,2))</f>
        <v>Obligatorisches Finanzreferendum (bis 1.1.1995)</v>
      </c>
      <c r="J191" s="37" t="str">
        <f>IF(H191="NR","",VLOOKUP(H191,liste!$A$1:$H$15,3))</f>
        <v>réferendum obligatoire financier</v>
      </c>
      <c r="K191" s="17" t="s">
        <v>4</v>
      </c>
      <c r="L191" s="6"/>
      <c r="M191" s="36"/>
      <c r="N191" s="36"/>
      <c r="O191" s="6"/>
      <c r="P191" s="36" t="str">
        <f>IF([1]csv!G187="ST",VLOOKUP([1]csv!N187,[1]liste!$A$1:$H$15,2),"")</f>
        <v/>
      </c>
      <c r="Q191" s="36" t="str">
        <f>IF([1]csv!G187="ST",VLOOKUP([1]csv!N187,[1]liste!$A$1:$H$15,3),"")</f>
        <v/>
      </c>
      <c r="R191" s="6">
        <v>635057</v>
      </c>
      <c r="S191" s="56">
        <f t="shared" si="32"/>
        <v>635057</v>
      </c>
      <c r="T191" s="34">
        <f t="shared" si="33"/>
        <v>39.723993279343425</v>
      </c>
      <c r="U191" s="16">
        <v>0.39723993279343428</v>
      </c>
      <c r="V191" s="6">
        <v>258386</v>
      </c>
      <c r="W191" s="19">
        <v>252270</v>
      </c>
      <c r="X191" s="19">
        <v>242186</v>
      </c>
      <c r="Y191" s="6">
        <v>180997</v>
      </c>
      <c r="Z191" s="56">
        <f t="shared" si="34"/>
        <v>180997</v>
      </c>
      <c r="AA191" s="6">
        <v>61189</v>
      </c>
      <c r="AB191" s="56">
        <f t="shared" si="35"/>
        <v>61189</v>
      </c>
      <c r="AC191" s="34">
        <f t="shared" si="36"/>
        <v>74.734708034320732</v>
      </c>
      <c r="AD191" s="20">
        <f t="shared" si="41"/>
        <v>0.74734708034320729</v>
      </c>
      <c r="AE191" s="34">
        <f t="shared" si="37"/>
        <v>25.265291965679271</v>
      </c>
      <c r="AF191" s="20">
        <f t="shared" si="42"/>
        <v>0.25265291965679271</v>
      </c>
      <c r="AG191" s="20">
        <f t="shared" si="38"/>
        <v>0.49469416068641459</v>
      </c>
      <c r="AH191" s="54">
        <f t="shared" si="39"/>
        <v>49.469416068641458</v>
      </c>
      <c r="AI191" t="s">
        <v>7</v>
      </c>
      <c r="AJ191" s="36" t="str">
        <f>IF(AI191="NR","",VLOOKUP(AI191,liste!$A$20:$H$29,2))</f>
        <v>Angenommen</v>
      </c>
      <c r="AK191" s="36" t="str">
        <f>IF(AI191="NR","",VLOOKUP(AI191,liste!$A$20:$H$29,3))</f>
        <v>Accepté</v>
      </c>
      <c r="AL191" t="s">
        <v>423</v>
      </c>
      <c r="AM191" t="str">
        <f t="shared" si="40"/>
        <v/>
      </c>
      <c r="AN191" t="str">
        <f>IF(AM191="","",VLOOKUP(AM191,liste!$A$30:$H$32,2))</f>
        <v/>
      </c>
      <c r="AO191" t="str">
        <f>IF(AM191="","",VLOOKUP(AM191,liste!$A$30:$H$32,3))</f>
        <v/>
      </c>
    </row>
    <row r="192" spans="1:41" x14ac:dyDescent="0.25">
      <c r="A192" s="63" t="str">
        <f t="shared" si="28"/>
        <v>19850609</v>
      </c>
      <c r="B192" s="10">
        <v>31207</v>
      </c>
      <c r="C192" s="52">
        <f t="shared" si="29"/>
        <v>31207</v>
      </c>
      <c r="D192" s="47">
        <f t="shared" si="30"/>
        <v>31207</v>
      </c>
      <c r="E192" s="51">
        <f t="shared" si="31"/>
        <v>31207</v>
      </c>
      <c r="F192" s="6" t="s">
        <v>135</v>
      </c>
      <c r="G192" s="6" t="s">
        <v>572</v>
      </c>
      <c r="H192" s="14" t="s">
        <v>2</v>
      </c>
      <c r="I192" s="37" t="str">
        <f>IF(H192="NR","",VLOOKUP(H192,liste!$A$1:$H$15,2))</f>
        <v>Fakultatives Referendum (ab 1972)</v>
      </c>
      <c r="J192" s="37" t="str">
        <f>IF(H192="NR","",VLOOKUP(H192,liste!$A$1:$H$15,3))</f>
        <v>référendum facultatif</v>
      </c>
      <c r="K192" s="17" t="s">
        <v>4</v>
      </c>
      <c r="L192" s="6"/>
      <c r="M192" s="36"/>
      <c r="N192" s="36"/>
      <c r="O192" s="6"/>
      <c r="P192" s="36" t="str">
        <f>IF([1]csv!G188="ST",VLOOKUP([1]csv!N188,[1]liste!$A$1:$H$15,2),"")</f>
        <v/>
      </c>
      <c r="Q192" s="36" t="str">
        <f>IF([1]csv!G188="ST",VLOOKUP([1]csv!N188,[1]liste!$A$1:$H$15,3),"")</f>
        <v/>
      </c>
      <c r="R192" s="6">
        <v>633111</v>
      </c>
      <c r="S192" s="56">
        <f t="shared" si="32"/>
        <v>633111</v>
      </c>
      <c r="T192" s="34">
        <f t="shared" si="33"/>
        <v>31.128348741373944</v>
      </c>
      <c r="U192" s="16">
        <v>0.31128348741373946</v>
      </c>
      <c r="V192" s="6">
        <v>200785</v>
      </c>
      <c r="W192" s="19">
        <v>197077</v>
      </c>
      <c r="X192" s="19">
        <v>184526</v>
      </c>
      <c r="Y192" s="6">
        <v>107775</v>
      </c>
      <c r="Z192" s="56">
        <f t="shared" si="34"/>
        <v>107775</v>
      </c>
      <c r="AA192" s="6">
        <v>76751</v>
      </c>
      <c r="AB192" s="56">
        <f t="shared" si="35"/>
        <v>76751</v>
      </c>
      <c r="AC192" s="34">
        <f t="shared" si="36"/>
        <v>58.406403433662469</v>
      </c>
      <c r="AD192" s="20">
        <f t="shared" si="41"/>
        <v>0.58406403433662468</v>
      </c>
      <c r="AE192" s="34">
        <f t="shared" si="37"/>
        <v>41.593596566337538</v>
      </c>
      <c r="AF192" s="20">
        <f t="shared" si="42"/>
        <v>0.41593596566337537</v>
      </c>
      <c r="AG192" s="20">
        <f t="shared" si="38"/>
        <v>0.16812806867324931</v>
      </c>
      <c r="AH192" s="54">
        <f t="shared" si="39"/>
        <v>16.81280686732493</v>
      </c>
      <c r="AI192" t="s">
        <v>7</v>
      </c>
      <c r="AJ192" s="36" t="str">
        <f>IF(AI192="NR","",VLOOKUP(AI192,liste!$A$20:$H$29,2))</f>
        <v>Angenommen</v>
      </c>
      <c r="AK192" s="36" t="str">
        <f>IF(AI192="NR","",VLOOKUP(AI192,liste!$A$20:$H$29,3))</f>
        <v>Accepté</v>
      </c>
      <c r="AL192" t="s">
        <v>420</v>
      </c>
      <c r="AM192" t="str">
        <f t="shared" si="40"/>
        <v/>
      </c>
      <c r="AN192" t="str">
        <f>IF(AM192="","",VLOOKUP(AM192,liste!$A$30:$H$32,2))</f>
        <v/>
      </c>
      <c r="AO192" t="str">
        <f>IF(AM192="","",VLOOKUP(AM192,liste!$A$30:$H$32,3))</f>
        <v/>
      </c>
    </row>
    <row r="193" spans="1:41" x14ac:dyDescent="0.25">
      <c r="A193" s="63" t="str">
        <f t="shared" si="28"/>
        <v>19850609</v>
      </c>
      <c r="B193" s="10">
        <v>31207</v>
      </c>
      <c r="C193" s="52">
        <f t="shared" si="29"/>
        <v>31207</v>
      </c>
      <c r="D193" s="47">
        <f t="shared" si="30"/>
        <v>31207</v>
      </c>
      <c r="E193" s="51">
        <f t="shared" si="31"/>
        <v>31207</v>
      </c>
      <c r="F193" s="6" t="s">
        <v>136</v>
      </c>
      <c r="G193" s="6" t="s">
        <v>573</v>
      </c>
      <c r="H193" s="14" t="s">
        <v>194</v>
      </c>
      <c r="I193" s="37" t="str">
        <f>IF(H193="NR","",VLOOKUP(H193,liste!$A$1:$H$15,2))</f>
        <v>Obligatorisches Finanzreferendum (bis 1.1.1995)</v>
      </c>
      <c r="J193" s="37" t="str">
        <f>IF(H193="NR","",VLOOKUP(H193,liste!$A$1:$H$15,3))</f>
        <v>réferendum obligatoire financier</v>
      </c>
      <c r="K193" s="17" t="s">
        <v>4</v>
      </c>
      <c r="L193" s="6"/>
      <c r="M193" s="36"/>
      <c r="N193" s="36"/>
      <c r="O193" s="6"/>
      <c r="P193" s="36" t="str">
        <f>IF([1]csv!G189="ST",VLOOKUP([1]csv!N189,[1]liste!$A$1:$H$15,2),"")</f>
        <v/>
      </c>
      <c r="Q193" s="36" t="str">
        <f>IF([1]csv!G189="ST",VLOOKUP([1]csv!N189,[1]liste!$A$1:$H$15,3),"")</f>
        <v/>
      </c>
      <c r="R193" s="6">
        <v>633111</v>
      </c>
      <c r="S193" s="56">
        <f t="shared" si="32"/>
        <v>633111</v>
      </c>
      <c r="T193" s="34">
        <f t="shared" si="33"/>
        <v>31.127716940631263</v>
      </c>
      <c r="U193" s="16">
        <v>0.31127716940631261</v>
      </c>
      <c r="V193" s="6">
        <v>200785</v>
      </c>
      <c r="W193" s="19">
        <v>197073</v>
      </c>
      <c r="X193" s="19">
        <v>186806</v>
      </c>
      <c r="Y193" s="6">
        <v>142201</v>
      </c>
      <c r="Z193" s="56">
        <f t="shared" si="34"/>
        <v>142201</v>
      </c>
      <c r="AA193" s="6">
        <v>44605</v>
      </c>
      <c r="AB193" s="56">
        <f t="shared" si="35"/>
        <v>44605</v>
      </c>
      <c r="AC193" s="34">
        <f t="shared" si="36"/>
        <v>76.122287292699369</v>
      </c>
      <c r="AD193" s="20">
        <f t="shared" si="41"/>
        <v>0.76122287292699375</v>
      </c>
      <c r="AE193" s="34">
        <f t="shared" si="37"/>
        <v>23.877712707300621</v>
      </c>
      <c r="AF193" s="20">
        <f t="shared" si="42"/>
        <v>0.23877712707300622</v>
      </c>
      <c r="AG193" s="20">
        <f t="shared" si="38"/>
        <v>0.52244574585398751</v>
      </c>
      <c r="AH193" s="54">
        <f t="shared" si="39"/>
        <v>52.244574585398752</v>
      </c>
      <c r="AI193" t="s">
        <v>7</v>
      </c>
      <c r="AJ193" s="36" t="str">
        <f>IF(AI193="NR","",VLOOKUP(AI193,liste!$A$20:$H$29,2))</f>
        <v>Angenommen</v>
      </c>
      <c r="AK193" s="36" t="str">
        <f>IF(AI193="NR","",VLOOKUP(AI193,liste!$A$20:$H$29,3))</f>
        <v>Accepté</v>
      </c>
      <c r="AL193" t="s">
        <v>420</v>
      </c>
      <c r="AM193" t="str">
        <f t="shared" si="40"/>
        <v/>
      </c>
      <c r="AN193" t="str">
        <f>IF(AM193="","",VLOOKUP(AM193,liste!$A$30:$H$32,2))</f>
        <v/>
      </c>
      <c r="AO193" t="str">
        <f>IF(AM193="","",VLOOKUP(AM193,liste!$A$30:$H$32,3))</f>
        <v/>
      </c>
    </row>
    <row r="194" spans="1:41" x14ac:dyDescent="0.25">
      <c r="A194" s="63" t="str">
        <f t="shared" ref="A194:A257" si="43">CONCATENATE(TEXT(B194,"JJJJ"),TEXT(B194,"MM"),TEXT(B194,"tt"))</f>
        <v>19850609</v>
      </c>
      <c r="B194" s="10">
        <v>31207</v>
      </c>
      <c r="C194" s="52">
        <f t="shared" ref="C194:C257" si="44">B194</f>
        <v>31207</v>
      </c>
      <c r="D194" s="47">
        <f t="shared" ref="D194:D257" si="45">B194</f>
        <v>31207</v>
      </c>
      <c r="E194" s="51">
        <f t="shared" ref="E194:E257" si="46">D194</f>
        <v>31207</v>
      </c>
      <c r="F194" s="6" t="s">
        <v>422</v>
      </c>
      <c r="G194" s="6" t="s">
        <v>574</v>
      </c>
      <c r="H194" s="14" t="s">
        <v>194</v>
      </c>
      <c r="I194" s="37" t="str">
        <f>IF(H194="NR","",VLOOKUP(H194,liste!$A$1:$H$15,2))</f>
        <v>Obligatorisches Finanzreferendum (bis 1.1.1995)</v>
      </c>
      <c r="J194" s="37" t="str">
        <f>IF(H194="NR","",VLOOKUP(H194,liste!$A$1:$H$15,3))</f>
        <v>réferendum obligatoire financier</v>
      </c>
      <c r="K194" s="17" t="s">
        <v>4</v>
      </c>
      <c r="L194" s="6"/>
      <c r="M194" s="36"/>
      <c r="N194" s="36"/>
      <c r="O194" s="6"/>
      <c r="P194" s="36" t="str">
        <f>IF([1]csv!G190="ST",VLOOKUP([1]csv!N190,[1]liste!$A$1:$H$15,2),"")</f>
        <v/>
      </c>
      <c r="Q194" s="36" t="str">
        <f>IF([1]csv!G190="ST",VLOOKUP([1]csv!N190,[1]liste!$A$1:$H$15,3),"")</f>
        <v/>
      </c>
      <c r="R194" s="6">
        <v>633111</v>
      </c>
      <c r="S194" s="56">
        <f t="shared" ref="S194:S257" si="47">R194</f>
        <v>633111</v>
      </c>
      <c r="T194" s="34">
        <f t="shared" ref="T194:T257" si="48">SUM(U194*100)</f>
        <v>31.124399986732183</v>
      </c>
      <c r="U194" s="16">
        <v>0.31124399986732182</v>
      </c>
      <c r="V194" s="6">
        <v>200785</v>
      </c>
      <c r="W194" s="19">
        <v>197052</v>
      </c>
      <c r="X194" s="19">
        <v>188494</v>
      </c>
      <c r="Y194" s="6">
        <v>157880</v>
      </c>
      <c r="Z194" s="56">
        <f t="shared" ref="Z194:Z257" si="49">Y194</f>
        <v>157880</v>
      </c>
      <c r="AA194" s="6">
        <v>30614</v>
      </c>
      <c r="AB194" s="56">
        <f t="shared" ref="AB194:AB257" si="50">AA194</f>
        <v>30614</v>
      </c>
      <c r="AC194" s="34">
        <f t="shared" ref="AC194:AC257" si="51">SUM(AD194*100)</f>
        <v>83.758634227084144</v>
      </c>
      <c r="AD194" s="20">
        <f t="shared" si="41"/>
        <v>0.8375863422708415</v>
      </c>
      <c r="AE194" s="34">
        <f t="shared" ref="AE194:AE257" si="52">SUM(AF194*100)</f>
        <v>16.241365772915849</v>
      </c>
      <c r="AF194" s="20">
        <f t="shared" si="42"/>
        <v>0.1624136577291585</v>
      </c>
      <c r="AG194" s="20">
        <f t="shared" ref="AG194:AG257" si="53">AD194-AF194</f>
        <v>0.675172684541683</v>
      </c>
      <c r="AH194" s="54">
        <f t="shared" ref="AH194:AH257" si="54">IF((AG194*100) &lt; 0,(AG194*100)*-1,(AG194*100))</f>
        <v>67.517268454168303</v>
      </c>
      <c r="AI194" t="s">
        <v>7</v>
      </c>
      <c r="AJ194" s="36" t="str">
        <f>IF(AI194="NR","",VLOOKUP(AI194,liste!$A$20:$H$29,2))</f>
        <v>Angenommen</v>
      </c>
      <c r="AK194" s="36" t="str">
        <f>IF(AI194="NR","",VLOOKUP(AI194,liste!$A$20:$H$29,3))</f>
        <v>Accepté</v>
      </c>
      <c r="AL194" t="s">
        <v>420</v>
      </c>
      <c r="AM194" t="str">
        <f t="shared" ref="AM194:AM257" si="55">IF(H194="ST",IF(AI194="NR","N","M"),"")</f>
        <v/>
      </c>
      <c r="AN194" t="str">
        <f>IF(AM194="","",VLOOKUP(AM194,liste!$A$30:$H$32,2))</f>
        <v/>
      </c>
      <c r="AO194" t="str">
        <f>IF(AM194="","",VLOOKUP(AM194,liste!$A$30:$H$32,3))</f>
        <v/>
      </c>
    </row>
    <row r="195" spans="1:41" x14ac:dyDescent="0.25">
      <c r="A195" s="63" t="str">
        <f t="shared" si="43"/>
        <v>19850310</v>
      </c>
      <c r="B195" s="10">
        <v>31116</v>
      </c>
      <c r="C195" s="52">
        <f t="shared" si="44"/>
        <v>31116</v>
      </c>
      <c r="D195" s="47">
        <f t="shared" si="45"/>
        <v>31116</v>
      </c>
      <c r="E195" s="51">
        <f t="shared" si="46"/>
        <v>31116</v>
      </c>
      <c r="F195" s="6" t="s">
        <v>134</v>
      </c>
      <c r="G195" s="6" t="s">
        <v>568</v>
      </c>
      <c r="H195" s="14" t="s">
        <v>1</v>
      </c>
      <c r="I195" s="37" t="str">
        <f>IF(H195="NR","",VLOOKUP(H195,liste!$A$1:$H$15,2))</f>
        <v>Obligatorisches Referendum</v>
      </c>
      <c r="J195" s="37" t="str">
        <f>IF(H195="NR","",VLOOKUP(H195,liste!$A$1:$H$15,3))</f>
        <v>référendum facultatif</v>
      </c>
      <c r="K195" s="17" t="s">
        <v>4</v>
      </c>
      <c r="L195" s="6"/>
      <c r="M195" s="36"/>
      <c r="N195" s="36"/>
      <c r="O195" s="6"/>
      <c r="P195" s="36" t="str">
        <f>IF([1]csv!G191="ST",VLOOKUP([1]csv!N191,[1]liste!$A$1:$H$15,2),"")</f>
        <v/>
      </c>
      <c r="Q195" s="36" t="str">
        <f>IF([1]csv!G191="ST",VLOOKUP([1]csv!N191,[1]liste!$A$1:$H$15,3),"")</f>
        <v/>
      </c>
      <c r="R195" s="6">
        <v>632632</v>
      </c>
      <c r="S195" s="56">
        <f t="shared" si="47"/>
        <v>632632</v>
      </c>
      <c r="T195" s="34">
        <f t="shared" si="48"/>
        <v>29.35324169501385</v>
      </c>
      <c r="U195" s="16">
        <v>0.29353241695013849</v>
      </c>
      <c r="V195" s="6">
        <v>186915</v>
      </c>
      <c r="W195" s="19">
        <v>185698</v>
      </c>
      <c r="X195" s="19">
        <v>171124</v>
      </c>
      <c r="Y195" s="6">
        <v>126695</v>
      </c>
      <c r="Z195" s="56">
        <f t="shared" si="49"/>
        <v>126695</v>
      </c>
      <c r="AA195" s="6">
        <v>44429</v>
      </c>
      <c r="AB195" s="56">
        <f t="shared" si="50"/>
        <v>44429</v>
      </c>
      <c r="AC195" s="34">
        <f t="shared" si="51"/>
        <v>74.0369556578855</v>
      </c>
      <c r="AD195" s="20">
        <f t="shared" si="41"/>
        <v>0.74036955657885506</v>
      </c>
      <c r="AE195" s="34">
        <f t="shared" si="52"/>
        <v>25.96304434211449</v>
      </c>
      <c r="AF195" s="20">
        <f t="shared" si="42"/>
        <v>0.25963044342114489</v>
      </c>
      <c r="AG195" s="20">
        <f t="shared" si="53"/>
        <v>0.48073911315771017</v>
      </c>
      <c r="AH195" s="54">
        <f t="shared" si="54"/>
        <v>48.073911315771021</v>
      </c>
      <c r="AI195" t="s">
        <v>7</v>
      </c>
      <c r="AJ195" s="36" t="str">
        <f>IF(AI195="NR","",VLOOKUP(AI195,liste!$A$20:$H$29,2))</f>
        <v>Angenommen</v>
      </c>
      <c r="AK195" s="36" t="str">
        <f>IF(AI195="NR","",VLOOKUP(AI195,liste!$A$20:$H$29,3))</f>
        <v>Accepté</v>
      </c>
      <c r="AL195" t="s">
        <v>416</v>
      </c>
      <c r="AM195" t="str">
        <f t="shared" si="55"/>
        <v/>
      </c>
      <c r="AN195" t="str">
        <f>IF(AM195="","",VLOOKUP(AM195,liste!$A$30:$H$32,2))</f>
        <v/>
      </c>
      <c r="AO195" t="str">
        <f>IF(AM195="","",VLOOKUP(AM195,liste!$A$30:$H$32,3))</f>
        <v/>
      </c>
    </row>
    <row r="196" spans="1:41" x14ac:dyDescent="0.25">
      <c r="A196" s="63" t="str">
        <f t="shared" si="43"/>
        <v>19850310</v>
      </c>
      <c r="B196" s="10">
        <v>31116</v>
      </c>
      <c r="C196" s="52">
        <f t="shared" si="44"/>
        <v>31116</v>
      </c>
      <c r="D196" s="47">
        <f t="shared" si="45"/>
        <v>31116</v>
      </c>
      <c r="E196" s="51">
        <f t="shared" si="46"/>
        <v>31116</v>
      </c>
      <c r="F196" s="6" t="s">
        <v>418</v>
      </c>
      <c r="G196" s="6" t="s">
        <v>569</v>
      </c>
      <c r="H196" s="14" t="s">
        <v>2</v>
      </c>
      <c r="I196" s="37" t="str">
        <f>IF(H196="NR","",VLOOKUP(H196,liste!$A$1:$H$15,2))</f>
        <v>Fakultatives Referendum (ab 1972)</v>
      </c>
      <c r="J196" s="37" t="str">
        <f>IF(H196="NR","",VLOOKUP(H196,liste!$A$1:$H$15,3))</f>
        <v>référendum facultatif</v>
      </c>
      <c r="K196" s="17" t="s">
        <v>4</v>
      </c>
      <c r="L196" s="6"/>
      <c r="M196" s="36"/>
      <c r="N196" s="36"/>
      <c r="O196" s="6"/>
      <c r="P196" s="36" t="str">
        <f>IF([1]csv!G192="ST",VLOOKUP([1]csv!N192,[1]liste!$A$1:$H$15,2),"")</f>
        <v/>
      </c>
      <c r="Q196" s="36" t="str">
        <f>IF([1]csv!G192="ST",VLOOKUP([1]csv!N192,[1]liste!$A$1:$H$15,3),"")</f>
        <v/>
      </c>
      <c r="R196" s="6">
        <v>632632</v>
      </c>
      <c r="S196" s="56">
        <f t="shared" si="47"/>
        <v>632632</v>
      </c>
      <c r="T196" s="34">
        <f t="shared" si="48"/>
        <v>29.363990439939808</v>
      </c>
      <c r="U196" s="16">
        <v>0.29363990439939808</v>
      </c>
      <c r="V196" s="6">
        <v>186915</v>
      </c>
      <c r="W196" s="19">
        <v>185766</v>
      </c>
      <c r="X196" s="19">
        <v>179972</v>
      </c>
      <c r="Y196" s="6">
        <v>86465</v>
      </c>
      <c r="Z196" s="56">
        <f t="shared" si="49"/>
        <v>86465</v>
      </c>
      <c r="AA196" s="6">
        <v>93507</v>
      </c>
      <c r="AB196" s="56">
        <f t="shared" si="50"/>
        <v>93507</v>
      </c>
      <c r="AC196" s="34">
        <f t="shared" si="51"/>
        <v>48.043584557597846</v>
      </c>
      <c r="AD196" s="20">
        <f t="shared" si="41"/>
        <v>0.48043584557597846</v>
      </c>
      <c r="AE196" s="34">
        <f t="shared" si="52"/>
        <v>51.956415442402147</v>
      </c>
      <c r="AF196" s="20">
        <f t="shared" si="42"/>
        <v>0.51956415442402148</v>
      </c>
      <c r="AG196" s="20">
        <f t="shared" si="53"/>
        <v>-3.9128308848043025E-2</v>
      </c>
      <c r="AH196" s="54">
        <f t="shared" si="54"/>
        <v>3.9128308848043023</v>
      </c>
      <c r="AI196" t="s">
        <v>8</v>
      </c>
      <c r="AJ196" s="36" t="str">
        <f>IF(AI196="NR","",VLOOKUP(AI196,liste!$A$20:$H$29,2))</f>
        <v>Verworfen</v>
      </c>
      <c r="AK196" s="36" t="str">
        <f>IF(AI196="NR","",VLOOKUP(AI196,liste!$A$20:$H$29,3))</f>
        <v>Rejeté</v>
      </c>
      <c r="AL196" t="s">
        <v>416</v>
      </c>
      <c r="AM196" t="str">
        <f t="shared" si="55"/>
        <v/>
      </c>
      <c r="AN196" t="str">
        <f>IF(AM196="","",VLOOKUP(AM196,liste!$A$30:$H$32,2))</f>
        <v/>
      </c>
      <c r="AO196" t="str">
        <f>IF(AM196="","",VLOOKUP(AM196,liste!$A$30:$H$32,3))</f>
        <v/>
      </c>
    </row>
    <row r="197" spans="1:41" x14ac:dyDescent="0.25">
      <c r="A197" s="63" t="str">
        <f t="shared" si="43"/>
        <v>19850310</v>
      </c>
      <c r="B197" s="10">
        <v>31116</v>
      </c>
      <c r="C197" s="52">
        <f t="shared" si="44"/>
        <v>31116</v>
      </c>
      <c r="D197" s="47">
        <f t="shared" si="45"/>
        <v>31116</v>
      </c>
      <c r="E197" s="51">
        <f t="shared" si="46"/>
        <v>31116</v>
      </c>
      <c r="F197" s="6" t="s">
        <v>222</v>
      </c>
      <c r="G197" s="6" t="s">
        <v>570</v>
      </c>
      <c r="H197" s="14" t="s">
        <v>1</v>
      </c>
      <c r="I197" s="37" t="str">
        <f>IF(H197="NR","",VLOOKUP(H197,liste!$A$1:$H$15,2))</f>
        <v>Obligatorisches Referendum</v>
      </c>
      <c r="J197" s="37" t="str">
        <f>IF(H197="NR","",VLOOKUP(H197,liste!$A$1:$H$15,3))</f>
        <v>référendum facultatif</v>
      </c>
      <c r="K197" s="17" t="s">
        <v>4</v>
      </c>
      <c r="L197" s="6"/>
      <c r="M197" s="36"/>
      <c r="N197" s="36"/>
      <c r="O197" s="6"/>
      <c r="P197" s="36" t="str">
        <f>IF([1]csv!G193="ST",VLOOKUP([1]csv!N193,[1]liste!$A$1:$H$15,2),"")</f>
        <v/>
      </c>
      <c r="Q197" s="36" t="str">
        <f>IF([1]csv!G193="ST",VLOOKUP([1]csv!N193,[1]liste!$A$1:$H$15,3),"")</f>
        <v/>
      </c>
      <c r="R197" s="6">
        <v>632632</v>
      </c>
      <c r="S197" s="56">
        <f t="shared" si="47"/>
        <v>632632</v>
      </c>
      <c r="T197" s="34">
        <f t="shared" si="48"/>
        <v>29.363832370161486</v>
      </c>
      <c r="U197" s="16">
        <v>0.29363832370161486</v>
      </c>
      <c r="V197" s="6">
        <v>186915</v>
      </c>
      <c r="W197" s="19">
        <v>185765</v>
      </c>
      <c r="X197" s="19">
        <v>171267</v>
      </c>
      <c r="Y197" s="6">
        <v>98139</v>
      </c>
      <c r="Z197" s="56">
        <f t="shared" si="49"/>
        <v>98139</v>
      </c>
      <c r="AA197" s="6">
        <v>73128</v>
      </c>
      <c r="AB197" s="56">
        <f t="shared" si="50"/>
        <v>73128</v>
      </c>
      <c r="AC197" s="34">
        <f t="shared" si="51"/>
        <v>57.301756905883792</v>
      </c>
      <c r="AD197" s="20">
        <f t="shared" si="41"/>
        <v>0.57301756905883794</v>
      </c>
      <c r="AE197" s="34">
        <f t="shared" si="52"/>
        <v>42.698243094116208</v>
      </c>
      <c r="AF197" s="20">
        <f t="shared" si="42"/>
        <v>0.42698243094116206</v>
      </c>
      <c r="AG197" s="20">
        <f t="shared" si="53"/>
        <v>0.14603513811767588</v>
      </c>
      <c r="AH197" s="54">
        <f t="shared" si="54"/>
        <v>14.603513811767588</v>
      </c>
      <c r="AI197" s="6" t="s">
        <v>7</v>
      </c>
      <c r="AJ197" s="36" t="str">
        <f>IF(AI197="NR","",VLOOKUP(AI197,liste!$A$20:$H$29,2))</f>
        <v>Angenommen</v>
      </c>
      <c r="AK197" s="36" t="str">
        <f>IF(AI197="NR","",VLOOKUP(AI197,liste!$A$20:$H$29,3))</f>
        <v>Accepté</v>
      </c>
      <c r="AL197" t="s">
        <v>416</v>
      </c>
      <c r="AM197" t="str">
        <f t="shared" si="55"/>
        <v/>
      </c>
      <c r="AN197" t="str">
        <f>IF(AM197="","",VLOOKUP(AM197,liste!$A$30:$H$32,2))</f>
        <v/>
      </c>
      <c r="AO197" t="str">
        <f>IF(AM197="","",VLOOKUP(AM197,liste!$A$30:$H$32,3))</f>
        <v/>
      </c>
    </row>
    <row r="198" spans="1:41" x14ac:dyDescent="0.25">
      <c r="A198" s="63" t="str">
        <f t="shared" si="43"/>
        <v>19850310</v>
      </c>
      <c r="B198" s="10">
        <v>31116</v>
      </c>
      <c r="C198" s="52">
        <f t="shared" si="44"/>
        <v>31116</v>
      </c>
      <c r="D198" s="47">
        <f t="shared" si="45"/>
        <v>31116</v>
      </c>
      <c r="E198" s="51">
        <f t="shared" si="46"/>
        <v>31116</v>
      </c>
      <c r="F198" s="6" t="s">
        <v>419</v>
      </c>
      <c r="G198" s="6" t="s">
        <v>571</v>
      </c>
      <c r="H198" s="14" t="s">
        <v>373</v>
      </c>
      <c r="I198" s="37" t="str">
        <f>IF(H198="NR","",VLOOKUP(H198,liste!$A$1:$H$15,2))</f>
        <v>Fakultatives Referendum (ab 1972)</v>
      </c>
      <c r="J198" s="37" t="str">
        <f>IF(H198="NR","",VLOOKUP(H198,liste!$A$1:$H$15,3))</f>
        <v>référendum facultatif</v>
      </c>
      <c r="K198" s="17" t="s">
        <v>4</v>
      </c>
      <c r="L198" s="6"/>
      <c r="M198" s="36"/>
      <c r="N198" s="36"/>
      <c r="O198" s="6"/>
      <c r="P198" s="36" t="str">
        <f>IF([1]csv!G194="ST",VLOOKUP([1]csv!N194,[1]liste!$A$1:$H$15,2),"")</f>
        <v/>
      </c>
      <c r="Q198" s="36" t="str">
        <f>IF([1]csv!G194="ST",VLOOKUP([1]csv!N194,[1]liste!$A$1:$H$15,3),"")</f>
        <v/>
      </c>
      <c r="R198" s="6">
        <v>632632</v>
      </c>
      <c r="S198" s="56">
        <f t="shared" si="47"/>
        <v>632632</v>
      </c>
      <c r="T198" s="34">
        <f t="shared" si="48"/>
        <v>29.364148509718131</v>
      </c>
      <c r="U198" s="16">
        <v>0.2936414850971813</v>
      </c>
      <c r="V198" s="6">
        <v>186915</v>
      </c>
      <c r="W198" s="19">
        <v>185767</v>
      </c>
      <c r="X198" s="19">
        <v>179327</v>
      </c>
      <c r="Y198" s="6">
        <v>76954</v>
      </c>
      <c r="Z198" s="56">
        <f t="shared" si="49"/>
        <v>76954</v>
      </c>
      <c r="AA198" s="6">
        <v>102373</v>
      </c>
      <c r="AB198" s="56">
        <f t="shared" si="50"/>
        <v>102373</v>
      </c>
      <c r="AC198" s="34">
        <f t="shared" si="51"/>
        <v>42.912667919499015</v>
      </c>
      <c r="AD198" s="20">
        <f t="shared" si="41"/>
        <v>0.42912667919499015</v>
      </c>
      <c r="AE198" s="34">
        <f t="shared" si="52"/>
        <v>57.087332080500985</v>
      </c>
      <c r="AF198" s="20">
        <f t="shared" si="42"/>
        <v>0.57087332080500985</v>
      </c>
      <c r="AG198" s="20">
        <f t="shared" si="53"/>
        <v>-0.14174664161001971</v>
      </c>
      <c r="AH198" s="54">
        <f t="shared" si="54"/>
        <v>14.174664161001971</v>
      </c>
      <c r="AI198" t="s">
        <v>8</v>
      </c>
      <c r="AJ198" s="36" t="str">
        <f>IF(AI198="NR","",VLOOKUP(AI198,liste!$A$20:$H$29,2))</f>
        <v>Verworfen</v>
      </c>
      <c r="AK198" s="36" t="str">
        <f>IF(AI198="NR","",VLOOKUP(AI198,liste!$A$20:$H$29,3))</f>
        <v>Rejeté</v>
      </c>
      <c r="AL198" t="s">
        <v>416</v>
      </c>
      <c r="AM198" t="str">
        <f t="shared" si="55"/>
        <v/>
      </c>
      <c r="AN198" t="str">
        <f>IF(AM198="","",VLOOKUP(AM198,liste!$A$30:$H$32,2))</f>
        <v/>
      </c>
      <c r="AO198" t="str">
        <f>IF(AM198="","",VLOOKUP(AM198,liste!$A$30:$H$32,3))</f>
        <v/>
      </c>
    </row>
    <row r="199" spans="1:41" x14ac:dyDescent="0.25">
      <c r="A199" s="63" t="str">
        <f t="shared" si="43"/>
        <v>19841202</v>
      </c>
      <c r="B199" s="10">
        <v>31018</v>
      </c>
      <c r="C199" s="52">
        <f t="shared" si="44"/>
        <v>31018</v>
      </c>
      <c r="D199" s="47">
        <f t="shared" si="45"/>
        <v>31018</v>
      </c>
      <c r="E199" s="51">
        <f t="shared" si="46"/>
        <v>31018</v>
      </c>
      <c r="F199" s="6" t="s">
        <v>133</v>
      </c>
      <c r="G199" s="6" t="s">
        <v>566</v>
      </c>
      <c r="H199" s="14" t="s">
        <v>2</v>
      </c>
      <c r="I199" s="37" t="str">
        <f>IF(H199="NR","",VLOOKUP(H199,liste!$A$1:$H$15,2))</f>
        <v>Fakultatives Referendum (ab 1972)</v>
      </c>
      <c r="J199" s="37" t="str">
        <f>IF(H199="NR","",VLOOKUP(H199,liste!$A$1:$H$15,3))</f>
        <v>référendum facultatif</v>
      </c>
      <c r="K199" s="17" t="s">
        <v>4</v>
      </c>
      <c r="L199" s="6"/>
      <c r="M199" s="36"/>
      <c r="N199" s="36"/>
      <c r="O199" s="6"/>
      <c r="P199" s="36" t="str">
        <f>IF([1]csv!G195="ST",VLOOKUP([1]csv!N195,[1]liste!$A$1:$H$15,2),"")</f>
        <v/>
      </c>
      <c r="Q199" s="36" t="str">
        <f>IF([1]csv!G195="ST",VLOOKUP([1]csv!N195,[1]liste!$A$1:$H$15,3),"")</f>
        <v/>
      </c>
      <c r="R199" s="6">
        <v>631061</v>
      </c>
      <c r="S199" s="56">
        <f t="shared" si="47"/>
        <v>631061</v>
      </c>
      <c r="T199" s="34">
        <f t="shared" si="48"/>
        <v>36.539890755410333</v>
      </c>
      <c r="U199" s="16">
        <v>0.36539890755410331</v>
      </c>
      <c r="V199" s="6">
        <v>234970</v>
      </c>
      <c r="W199" s="19">
        <v>230589</v>
      </c>
      <c r="X199" s="19">
        <v>221763</v>
      </c>
      <c r="Y199" s="6">
        <v>140490</v>
      </c>
      <c r="Z199" s="56">
        <f t="shared" si="49"/>
        <v>140490</v>
      </c>
      <c r="AA199" s="6">
        <v>81273</v>
      </c>
      <c r="AB199" s="56">
        <f t="shared" si="50"/>
        <v>81273</v>
      </c>
      <c r="AC199" s="34">
        <f t="shared" si="51"/>
        <v>63.351415700545175</v>
      </c>
      <c r="AD199" s="20">
        <f t="shared" si="41"/>
        <v>0.63351415700545177</v>
      </c>
      <c r="AE199" s="34">
        <f t="shared" si="52"/>
        <v>36.648584299454825</v>
      </c>
      <c r="AF199" s="20">
        <f t="shared" si="42"/>
        <v>0.36648584299454823</v>
      </c>
      <c r="AG199" s="20">
        <f t="shared" si="53"/>
        <v>0.26702831401090354</v>
      </c>
      <c r="AH199" s="54">
        <f t="shared" si="54"/>
        <v>26.702831401090354</v>
      </c>
      <c r="AI199" t="s">
        <v>7</v>
      </c>
      <c r="AJ199" s="36" t="str">
        <f>IF(AI199="NR","",VLOOKUP(AI199,liste!$A$20:$H$29,2))</f>
        <v>Angenommen</v>
      </c>
      <c r="AK199" s="36" t="str">
        <f>IF(AI199="NR","",VLOOKUP(AI199,liste!$A$20:$H$29,3))</f>
        <v>Accepté</v>
      </c>
      <c r="AL199" t="s">
        <v>413</v>
      </c>
      <c r="AM199" t="str">
        <f t="shared" si="55"/>
        <v/>
      </c>
      <c r="AN199" t="str">
        <f>IF(AM199="","",VLOOKUP(AM199,liste!$A$30:$H$32,2))</f>
        <v/>
      </c>
      <c r="AO199" t="str">
        <f>IF(AM199="","",VLOOKUP(AM199,liste!$A$30:$H$32,3))</f>
        <v/>
      </c>
    </row>
    <row r="200" spans="1:41" x14ac:dyDescent="0.25">
      <c r="A200" s="63" t="str">
        <f t="shared" si="43"/>
        <v>19841202</v>
      </c>
      <c r="B200" s="10">
        <v>31018</v>
      </c>
      <c r="C200" s="52">
        <f t="shared" si="44"/>
        <v>31018</v>
      </c>
      <c r="D200" s="47">
        <f t="shared" si="45"/>
        <v>31018</v>
      </c>
      <c r="E200" s="51">
        <f t="shared" si="46"/>
        <v>31018</v>
      </c>
      <c r="F200" s="6" t="s">
        <v>415</v>
      </c>
      <c r="G200" s="6" t="s">
        <v>567</v>
      </c>
      <c r="H200" s="14" t="s">
        <v>194</v>
      </c>
      <c r="I200" s="37" t="str">
        <f>IF(H200="NR","",VLOOKUP(H200,liste!$A$1:$H$15,2))</f>
        <v>Obligatorisches Finanzreferendum (bis 1.1.1995)</v>
      </c>
      <c r="J200" s="37" t="str">
        <f>IF(H200="NR","",VLOOKUP(H200,liste!$A$1:$H$15,3))</f>
        <v>réferendum obligatoire financier</v>
      </c>
      <c r="K200" s="17" t="s">
        <v>4</v>
      </c>
      <c r="L200" s="6"/>
      <c r="M200" s="36"/>
      <c r="N200" s="36"/>
      <c r="O200" s="6"/>
      <c r="P200" s="36" t="str">
        <f>IF([1]csv!G196="ST",VLOOKUP([1]csv!N196,[1]liste!$A$1:$H$15,2),"")</f>
        <v/>
      </c>
      <c r="Q200" s="36" t="str">
        <f>IF([1]csv!G196="ST",VLOOKUP([1]csv!N196,[1]liste!$A$1:$H$15,3),"")</f>
        <v/>
      </c>
      <c r="R200" s="6">
        <v>631061</v>
      </c>
      <c r="S200" s="56">
        <f t="shared" si="47"/>
        <v>631061</v>
      </c>
      <c r="T200" s="34">
        <f t="shared" si="48"/>
        <v>36.538147659259565</v>
      </c>
      <c r="U200" s="16">
        <v>0.36538147659259562</v>
      </c>
      <c r="V200" s="6">
        <v>234970</v>
      </c>
      <c r="W200" s="19">
        <v>230578</v>
      </c>
      <c r="X200" s="19">
        <v>219634</v>
      </c>
      <c r="Y200" s="6">
        <v>125221</v>
      </c>
      <c r="Z200" s="56">
        <f t="shared" si="49"/>
        <v>125221</v>
      </c>
      <c r="AA200" s="6">
        <v>94413</v>
      </c>
      <c r="AB200" s="56">
        <f t="shared" si="50"/>
        <v>94413</v>
      </c>
      <c r="AC200" s="34">
        <f t="shared" si="51"/>
        <v>57.013486072283889</v>
      </c>
      <c r="AD200" s="20">
        <f t="shared" si="41"/>
        <v>0.57013486072283892</v>
      </c>
      <c r="AE200" s="34">
        <f t="shared" si="52"/>
        <v>42.986513927716111</v>
      </c>
      <c r="AF200" s="20">
        <f t="shared" si="42"/>
        <v>0.42986513927716108</v>
      </c>
      <c r="AG200" s="20">
        <f t="shared" si="53"/>
        <v>0.14026972144567784</v>
      </c>
      <c r="AH200" s="54">
        <f t="shared" si="54"/>
        <v>14.026972144567784</v>
      </c>
      <c r="AI200" t="s">
        <v>7</v>
      </c>
      <c r="AJ200" s="36" t="str">
        <f>IF(AI200="NR","",VLOOKUP(AI200,liste!$A$20:$H$29,2))</f>
        <v>Angenommen</v>
      </c>
      <c r="AK200" s="36" t="str">
        <f>IF(AI200="NR","",VLOOKUP(AI200,liste!$A$20:$H$29,3))</f>
        <v>Accepté</v>
      </c>
      <c r="AL200" t="s">
        <v>413</v>
      </c>
      <c r="AM200" t="str">
        <f t="shared" si="55"/>
        <v/>
      </c>
      <c r="AN200" t="str">
        <f>IF(AM200="","",VLOOKUP(AM200,liste!$A$30:$H$32,2))</f>
        <v/>
      </c>
      <c r="AO200" t="str">
        <f>IF(AM200="","",VLOOKUP(AM200,liste!$A$30:$H$32,3))</f>
        <v/>
      </c>
    </row>
    <row r="201" spans="1:41" x14ac:dyDescent="0.25">
      <c r="A201" s="63" t="str">
        <f t="shared" si="43"/>
        <v>19840923</v>
      </c>
      <c r="B201" s="10">
        <v>30948</v>
      </c>
      <c r="C201" s="52">
        <f t="shared" si="44"/>
        <v>30948</v>
      </c>
      <c r="D201" s="47">
        <f t="shared" si="45"/>
        <v>30948</v>
      </c>
      <c r="E201" s="51">
        <f t="shared" si="46"/>
        <v>30948</v>
      </c>
      <c r="F201" s="6" t="s">
        <v>408</v>
      </c>
      <c r="G201" s="6" t="s">
        <v>562</v>
      </c>
      <c r="H201" s="14" t="s">
        <v>2</v>
      </c>
      <c r="I201" s="37" t="str">
        <f>IF(H201="NR","",VLOOKUP(H201,liste!$A$1:$H$15,2))</f>
        <v>Fakultatives Referendum (ab 1972)</v>
      </c>
      <c r="J201" s="37" t="str">
        <f>IF(H201="NR","",VLOOKUP(H201,liste!$A$1:$H$15,3))</f>
        <v>référendum facultatif</v>
      </c>
      <c r="K201" s="17" t="s">
        <v>4</v>
      </c>
      <c r="L201" s="6"/>
      <c r="M201" s="36"/>
      <c r="N201" s="36"/>
      <c r="O201" s="6"/>
      <c r="P201" s="36" t="str">
        <f>IF([1]csv!G197="ST",VLOOKUP([1]csv!N197,[1]liste!$A$1:$H$15,2),"")</f>
        <v/>
      </c>
      <c r="Q201" s="36" t="str">
        <f>IF([1]csv!G197="ST",VLOOKUP([1]csv!N197,[1]liste!$A$1:$H$15,3),"")</f>
        <v/>
      </c>
      <c r="R201" s="6">
        <v>629603</v>
      </c>
      <c r="S201" s="56">
        <f t="shared" si="47"/>
        <v>629603</v>
      </c>
      <c r="T201" s="34">
        <f t="shared" si="48"/>
        <v>39.685166684402709</v>
      </c>
      <c r="U201" s="16">
        <v>0.39685166684402712</v>
      </c>
      <c r="V201" s="6">
        <v>252834</v>
      </c>
      <c r="W201" s="19">
        <v>249859</v>
      </c>
      <c r="X201" s="19">
        <v>238561</v>
      </c>
      <c r="Y201" s="6">
        <v>113054</v>
      </c>
      <c r="Z201" s="56">
        <f t="shared" si="49"/>
        <v>113054</v>
      </c>
      <c r="AA201" s="6">
        <v>125507</v>
      </c>
      <c r="AB201" s="56">
        <f t="shared" si="50"/>
        <v>125507</v>
      </c>
      <c r="AC201" s="34">
        <f t="shared" si="51"/>
        <v>47.389975729477996</v>
      </c>
      <c r="AD201" s="20">
        <f t="shared" si="41"/>
        <v>0.47389975729477996</v>
      </c>
      <c r="AE201" s="34">
        <f t="shared" si="52"/>
        <v>52.610024270522004</v>
      </c>
      <c r="AF201" s="20">
        <f t="shared" si="42"/>
        <v>0.52610024270522004</v>
      </c>
      <c r="AG201" s="20">
        <f t="shared" si="53"/>
        <v>-5.2200485410440089E-2</v>
      </c>
      <c r="AH201" s="54">
        <f t="shared" si="54"/>
        <v>5.2200485410440089</v>
      </c>
      <c r="AI201" t="s">
        <v>8</v>
      </c>
      <c r="AJ201" s="36" t="str">
        <f>IF(AI201="NR","",VLOOKUP(AI201,liste!$A$20:$H$29,2))</f>
        <v>Verworfen</v>
      </c>
      <c r="AK201" s="36" t="str">
        <f>IF(AI201="NR","",VLOOKUP(AI201,liste!$A$20:$H$29,3))</f>
        <v>Rejeté</v>
      </c>
      <c r="AL201" t="s">
        <v>409</v>
      </c>
      <c r="AM201" t="str">
        <f t="shared" si="55"/>
        <v/>
      </c>
      <c r="AN201" t="str">
        <f>IF(AM201="","",VLOOKUP(AM201,liste!$A$30:$H$32,2))</f>
        <v/>
      </c>
      <c r="AO201" t="str">
        <f>IF(AM201="","",VLOOKUP(AM201,liste!$A$30:$H$32,3))</f>
        <v/>
      </c>
    </row>
    <row r="202" spans="1:41" x14ac:dyDescent="0.25">
      <c r="A202" s="63" t="str">
        <f t="shared" si="43"/>
        <v>19840923</v>
      </c>
      <c r="B202" s="10">
        <v>30948</v>
      </c>
      <c r="C202" s="52">
        <f t="shared" si="44"/>
        <v>30948</v>
      </c>
      <c r="D202" s="47">
        <f t="shared" si="45"/>
        <v>30948</v>
      </c>
      <c r="E202" s="51">
        <f t="shared" si="46"/>
        <v>30948</v>
      </c>
      <c r="F202" s="6" t="s">
        <v>411</v>
      </c>
      <c r="G202" s="6" t="s">
        <v>563</v>
      </c>
      <c r="H202" s="14" t="s">
        <v>2</v>
      </c>
      <c r="I202" s="37" t="str">
        <f>IF(H202="NR","",VLOOKUP(H202,liste!$A$1:$H$15,2))</f>
        <v>Fakultatives Referendum (ab 1972)</v>
      </c>
      <c r="J202" s="37" t="str">
        <f>IF(H202="NR","",VLOOKUP(H202,liste!$A$1:$H$15,3))</f>
        <v>référendum facultatif</v>
      </c>
      <c r="K202" s="17" t="s">
        <v>4</v>
      </c>
      <c r="L202" s="6"/>
      <c r="M202" s="36"/>
      <c r="N202" s="36"/>
      <c r="O202" s="6"/>
      <c r="P202" s="36" t="str">
        <f>IF([1]csv!G198="ST",VLOOKUP([1]csv!N198,[1]liste!$A$1:$H$15,2),"")</f>
        <v/>
      </c>
      <c r="Q202" s="36" t="str">
        <f>IF([1]csv!G198="ST",VLOOKUP([1]csv!N198,[1]liste!$A$1:$H$15,3),"")</f>
        <v/>
      </c>
      <c r="R202" s="6">
        <v>629603</v>
      </c>
      <c r="S202" s="56">
        <f t="shared" si="47"/>
        <v>629603</v>
      </c>
      <c r="T202" s="34">
        <f t="shared" si="48"/>
        <v>39.685484344896707</v>
      </c>
      <c r="U202" s="16">
        <v>0.39685484344896704</v>
      </c>
      <c r="V202" s="6">
        <v>252834</v>
      </c>
      <c r="W202" s="19">
        <v>249861</v>
      </c>
      <c r="X202" s="19">
        <v>238352</v>
      </c>
      <c r="Y202" s="6">
        <v>118872</v>
      </c>
      <c r="Z202" s="56">
        <f t="shared" si="49"/>
        <v>118872</v>
      </c>
      <c r="AA202" s="6">
        <v>119480</v>
      </c>
      <c r="AB202" s="56">
        <f t="shared" si="50"/>
        <v>119480</v>
      </c>
      <c r="AC202" s="34">
        <f t="shared" si="51"/>
        <v>49.872457541786936</v>
      </c>
      <c r="AD202" s="20">
        <f t="shared" si="41"/>
        <v>0.49872457541786935</v>
      </c>
      <c r="AE202" s="34">
        <f t="shared" si="52"/>
        <v>50.127542458213057</v>
      </c>
      <c r="AF202" s="20">
        <f t="shared" si="42"/>
        <v>0.50127542458213059</v>
      </c>
      <c r="AG202" s="20">
        <f t="shared" si="53"/>
        <v>-2.5508491642612374E-3</v>
      </c>
      <c r="AH202" s="54">
        <f t="shared" si="54"/>
        <v>0.25508491642612374</v>
      </c>
      <c r="AI202" t="s">
        <v>8</v>
      </c>
      <c r="AJ202" s="36" t="str">
        <f>IF(AI202="NR","",VLOOKUP(AI202,liste!$A$20:$H$29,2))</f>
        <v>Verworfen</v>
      </c>
      <c r="AK202" s="36" t="str">
        <f>IF(AI202="NR","",VLOOKUP(AI202,liste!$A$20:$H$29,3))</f>
        <v>Rejeté</v>
      </c>
      <c r="AL202" t="s">
        <v>409</v>
      </c>
      <c r="AM202" t="str">
        <f t="shared" si="55"/>
        <v/>
      </c>
      <c r="AN202" t="str">
        <f>IF(AM202="","",VLOOKUP(AM202,liste!$A$30:$H$32,2))</f>
        <v/>
      </c>
      <c r="AO202" t="str">
        <f>IF(AM202="","",VLOOKUP(AM202,liste!$A$30:$H$32,3))</f>
        <v/>
      </c>
    </row>
    <row r="203" spans="1:41" x14ac:dyDescent="0.25">
      <c r="A203" s="63" t="str">
        <f t="shared" si="43"/>
        <v>19840923</v>
      </c>
      <c r="B203" s="10">
        <v>30948</v>
      </c>
      <c r="C203" s="52">
        <f t="shared" si="44"/>
        <v>30948</v>
      </c>
      <c r="D203" s="47">
        <f t="shared" si="45"/>
        <v>30948</v>
      </c>
      <c r="E203" s="51">
        <f t="shared" si="46"/>
        <v>30948</v>
      </c>
      <c r="F203" s="6" t="s">
        <v>412</v>
      </c>
      <c r="G203" s="6" t="s">
        <v>564</v>
      </c>
      <c r="H203" s="14" t="s">
        <v>373</v>
      </c>
      <c r="I203" s="37" t="str">
        <f>IF(H203="NR","",VLOOKUP(H203,liste!$A$1:$H$15,2))</f>
        <v>Fakultatives Referendum (ab 1972)</v>
      </c>
      <c r="J203" s="37" t="str">
        <f>IF(H203="NR","",VLOOKUP(H203,liste!$A$1:$H$15,3))</f>
        <v>référendum facultatif</v>
      </c>
      <c r="K203" s="17" t="s">
        <v>4</v>
      </c>
      <c r="L203" s="6"/>
      <c r="M203" s="36"/>
      <c r="N203" s="36"/>
      <c r="O203" s="6"/>
      <c r="P203" s="36" t="str">
        <f>IF([1]csv!G199="ST",VLOOKUP([1]csv!N199,[1]liste!$A$1:$H$15,2),"")</f>
        <v/>
      </c>
      <c r="Q203" s="36" t="str">
        <f>IF([1]csv!G199="ST",VLOOKUP([1]csv!N199,[1]liste!$A$1:$H$15,3),"")</f>
        <v/>
      </c>
      <c r="R203" s="6">
        <v>629603</v>
      </c>
      <c r="S203" s="56">
        <f t="shared" si="47"/>
        <v>629603</v>
      </c>
      <c r="T203" s="34">
        <f t="shared" si="48"/>
        <v>39.685007854155714</v>
      </c>
      <c r="U203" s="16">
        <v>0.39685007854155713</v>
      </c>
      <c r="V203" s="6">
        <v>252834</v>
      </c>
      <c r="W203" s="19">
        <v>249858</v>
      </c>
      <c r="X203" s="19">
        <v>234207</v>
      </c>
      <c r="Y203" s="6">
        <v>115373</v>
      </c>
      <c r="Z203" s="56">
        <f t="shared" si="49"/>
        <v>115373</v>
      </c>
      <c r="AA203" s="6">
        <v>118834</v>
      </c>
      <c r="AB203" s="56">
        <f t="shared" si="50"/>
        <v>118834</v>
      </c>
      <c r="AC203" s="34">
        <f t="shared" si="51"/>
        <v>49.261123706806373</v>
      </c>
      <c r="AD203" s="20">
        <f t="shared" si="41"/>
        <v>0.4926112370680637</v>
      </c>
      <c r="AE203" s="34">
        <f t="shared" si="52"/>
        <v>50.738876293193627</v>
      </c>
      <c r="AF203" s="20">
        <f t="shared" si="42"/>
        <v>0.50738876293193624</v>
      </c>
      <c r="AG203" s="20">
        <f t="shared" si="53"/>
        <v>-1.4777525863872543E-2</v>
      </c>
      <c r="AH203" s="54">
        <f t="shared" si="54"/>
        <v>1.4777525863872543</v>
      </c>
      <c r="AI203" t="s">
        <v>8</v>
      </c>
      <c r="AJ203" s="36" t="str">
        <f>IF(AI203="NR","",VLOOKUP(AI203,liste!$A$20:$H$29,2))</f>
        <v>Verworfen</v>
      </c>
      <c r="AK203" s="36" t="str">
        <f>IF(AI203="NR","",VLOOKUP(AI203,liste!$A$20:$H$29,3))</f>
        <v>Rejeté</v>
      </c>
      <c r="AL203" t="s">
        <v>409</v>
      </c>
      <c r="AM203" t="str">
        <f t="shared" si="55"/>
        <v/>
      </c>
      <c r="AN203" t="str">
        <f>IF(AM203="","",VLOOKUP(AM203,liste!$A$30:$H$32,2))</f>
        <v/>
      </c>
      <c r="AO203" t="str">
        <f>IF(AM203="","",VLOOKUP(AM203,liste!$A$30:$H$32,3))</f>
        <v/>
      </c>
    </row>
    <row r="204" spans="1:41" x14ac:dyDescent="0.25">
      <c r="A204" s="63" t="str">
        <f t="shared" si="43"/>
        <v>19840923</v>
      </c>
      <c r="B204" s="10">
        <v>30948</v>
      </c>
      <c r="C204" s="52">
        <f t="shared" si="44"/>
        <v>30948</v>
      </c>
      <c r="D204" s="47">
        <f t="shared" si="45"/>
        <v>30948</v>
      </c>
      <c r="E204" s="51">
        <f t="shared" si="46"/>
        <v>30948</v>
      </c>
      <c r="F204" s="6" t="s">
        <v>132</v>
      </c>
      <c r="G204" s="6" t="s">
        <v>565</v>
      </c>
      <c r="H204" s="14" t="s">
        <v>194</v>
      </c>
      <c r="I204" s="37" t="str">
        <f>IF(H204="NR","",VLOOKUP(H204,liste!$A$1:$H$15,2))</f>
        <v>Obligatorisches Finanzreferendum (bis 1.1.1995)</v>
      </c>
      <c r="J204" s="37" t="str">
        <f>IF(H204="NR","",VLOOKUP(H204,liste!$A$1:$H$15,3))</f>
        <v>réferendum obligatoire financier</v>
      </c>
      <c r="K204" s="17" t="s">
        <v>4</v>
      </c>
      <c r="L204" s="6"/>
      <c r="M204" s="36"/>
      <c r="N204" s="36"/>
      <c r="O204" s="6"/>
      <c r="P204" s="36" t="str">
        <f>IF([1]csv!G200="ST",VLOOKUP([1]csv!N200,[1]liste!$A$1:$H$15,2),"")</f>
        <v/>
      </c>
      <c r="Q204" s="36" t="str">
        <f>IF([1]csv!G200="ST",VLOOKUP([1]csv!N200,[1]liste!$A$1:$H$15,3),"")</f>
        <v/>
      </c>
      <c r="R204" s="6">
        <v>629603</v>
      </c>
      <c r="S204" s="56">
        <f t="shared" si="47"/>
        <v>629603</v>
      </c>
      <c r="T204" s="34">
        <f t="shared" si="48"/>
        <v>39.685325514649705</v>
      </c>
      <c r="U204" s="16">
        <v>0.39685325514649705</v>
      </c>
      <c r="V204" s="6">
        <v>252834</v>
      </c>
      <c r="W204" s="19">
        <v>249860</v>
      </c>
      <c r="X204" s="19">
        <v>237510</v>
      </c>
      <c r="Y204" s="6">
        <v>161764</v>
      </c>
      <c r="Z204" s="56">
        <f t="shared" si="49"/>
        <v>161764</v>
      </c>
      <c r="AA204" s="6">
        <v>75746</v>
      </c>
      <c r="AB204" s="56">
        <f t="shared" si="50"/>
        <v>75746</v>
      </c>
      <c r="AC204" s="34">
        <f t="shared" si="51"/>
        <v>68.108290177255697</v>
      </c>
      <c r="AD204" s="20">
        <f t="shared" si="41"/>
        <v>0.68108290177255693</v>
      </c>
      <c r="AE204" s="34">
        <f t="shared" si="52"/>
        <v>31.891709822744307</v>
      </c>
      <c r="AF204" s="20">
        <f t="shared" si="42"/>
        <v>0.31891709822744307</v>
      </c>
      <c r="AG204" s="20">
        <f t="shared" si="53"/>
        <v>0.36216580354511385</v>
      </c>
      <c r="AH204" s="54">
        <f t="shared" si="54"/>
        <v>36.216580354511386</v>
      </c>
      <c r="AI204" t="s">
        <v>7</v>
      </c>
      <c r="AJ204" s="36" t="str">
        <f>IF(AI204="NR","",VLOOKUP(AI204,liste!$A$20:$H$29,2))</f>
        <v>Angenommen</v>
      </c>
      <c r="AK204" s="36" t="str">
        <f>IF(AI204="NR","",VLOOKUP(AI204,liste!$A$20:$H$29,3))</f>
        <v>Accepté</v>
      </c>
      <c r="AL204" t="s">
        <v>409</v>
      </c>
      <c r="AM204" t="str">
        <f t="shared" si="55"/>
        <v/>
      </c>
      <c r="AN204" t="str">
        <f>IF(AM204="","",VLOOKUP(AM204,liste!$A$30:$H$32,2))</f>
        <v/>
      </c>
      <c r="AO204" t="str">
        <f>IF(AM204="","",VLOOKUP(AM204,liste!$A$30:$H$32,3))</f>
        <v/>
      </c>
    </row>
    <row r="205" spans="1:41" x14ac:dyDescent="0.25">
      <c r="A205" s="63" t="str">
        <f t="shared" si="43"/>
        <v>19840520</v>
      </c>
      <c r="B205" s="10">
        <v>30822</v>
      </c>
      <c r="C205" s="52">
        <f t="shared" si="44"/>
        <v>30822</v>
      </c>
      <c r="D205" s="47">
        <f t="shared" si="45"/>
        <v>30822</v>
      </c>
      <c r="E205" s="51">
        <f t="shared" si="46"/>
        <v>30822</v>
      </c>
      <c r="F205" s="6" t="s">
        <v>127</v>
      </c>
      <c r="G205" s="6" t="s">
        <v>559</v>
      </c>
      <c r="H205" s="14" t="s">
        <v>194</v>
      </c>
      <c r="I205" s="37" t="str">
        <f>IF(H205="NR","",VLOOKUP(H205,liste!$A$1:$H$15,2))</f>
        <v>Obligatorisches Finanzreferendum (bis 1.1.1995)</v>
      </c>
      <c r="J205" s="37" t="str">
        <f>IF(H205="NR","",VLOOKUP(H205,liste!$A$1:$H$15,3))</f>
        <v>réferendum obligatoire financier</v>
      </c>
      <c r="K205" s="17" t="s">
        <v>4</v>
      </c>
      <c r="L205" s="6"/>
      <c r="M205" s="36"/>
      <c r="N205" s="36"/>
      <c r="O205" s="6"/>
      <c r="P205" s="36" t="str">
        <f>IF([1]csv!G201="ST",VLOOKUP([1]csv!N201,[1]liste!$A$1:$H$15,2),"")</f>
        <v/>
      </c>
      <c r="Q205" s="36" t="str">
        <f>IF([1]csv!G201="ST",VLOOKUP([1]csv!N201,[1]liste!$A$1:$H$15,3),"")</f>
        <v/>
      </c>
      <c r="R205" s="6">
        <v>627590</v>
      </c>
      <c r="S205" s="56">
        <f t="shared" si="47"/>
        <v>627590</v>
      </c>
      <c r="T205" s="34">
        <f t="shared" si="48"/>
        <v>38.76671075064931</v>
      </c>
      <c r="U205" s="16">
        <v>0.38766710750649308</v>
      </c>
      <c r="V205" s="6">
        <v>247667</v>
      </c>
      <c r="W205" s="19">
        <v>243296</v>
      </c>
      <c r="X205" s="19">
        <v>232352</v>
      </c>
      <c r="Y205" s="6">
        <v>155851</v>
      </c>
      <c r="Z205" s="56">
        <f t="shared" si="49"/>
        <v>155851</v>
      </c>
      <c r="AA205" s="6">
        <v>76501</v>
      </c>
      <c r="AB205" s="56">
        <f t="shared" si="50"/>
        <v>76501</v>
      </c>
      <c r="AC205" s="34">
        <f t="shared" si="51"/>
        <v>67.075385621815172</v>
      </c>
      <c r="AD205" s="20">
        <f t="shared" si="41"/>
        <v>0.67075385621815176</v>
      </c>
      <c r="AE205" s="34">
        <f t="shared" si="52"/>
        <v>32.924614378184828</v>
      </c>
      <c r="AF205" s="20">
        <f t="shared" si="42"/>
        <v>0.32924614378184824</v>
      </c>
      <c r="AG205" s="20">
        <f t="shared" si="53"/>
        <v>0.34150771243630351</v>
      </c>
      <c r="AH205" s="54">
        <f t="shared" si="54"/>
        <v>34.150771243630352</v>
      </c>
      <c r="AI205" t="s">
        <v>7</v>
      </c>
      <c r="AJ205" s="36" t="str">
        <f>IF(AI205="NR","",VLOOKUP(AI205,liste!$A$20:$H$29,2))</f>
        <v>Angenommen</v>
      </c>
      <c r="AK205" s="36" t="str">
        <f>IF(AI205="NR","",VLOOKUP(AI205,liste!$A$20:$H$29,3))</f>
        <v>Accepté</v>
      </c>
      <c r="AL205" t="s">
        <v>406</v>
      </c>
      <c r="AM205" t="str">
        <f t="shared" si="55"/>
        <v/>
      </c>
      <c r="AN205" t="str">
        <f>IF(AM205="","",VLOOKUP(AM205,liste!$A$30:$H$32,2))</f>
        <v/>
      </c>
      <c r="AO205" t="str">
        <f>IF(AM205="","",VLOOKUP(AM205,liste!$A$30:$H$32,3))</f>
        <v/>
      </c>
    </row>
    <row r="206" spans="1:41" x14ac:dyDescent="0.25">
      <c r="A206" s="63" t="str">
        <f t="shared" si="43"/>
        <v>19840520</v>
      </c>
      <c r="B206" s="10">
        <v>30822</v>
      </c>
      <c r="C206" s="52">
        <f t="shared" si="44"/>
        <v>30822</v>
      </c>
      <c r="D206" s="47">
        <f t="shared" si="45"/>
        <v>30822</v>
      </c>
      <c r="E206" s="51">
        <f t="shared" si="46"/>
        <v>30822</v>
      </c>
      <c r="F206" s="6" t="s">
        <v>125</v>
      </c>
      <c r="G206" s="6" t="s">
        <v>560</v>
      </c>
      <c r="H206" s="14" t="s">
        <v>194</v>
      </c>
      <c r="I206" s="37" t="str">
        <f>IF(H206="NR","",VLOOKUP(H206,liste!$A$1:$H$15,2))</f>
        <v>Obligatorisches Finanzreferendum (bis 1.1.1995)</v>
      </c>
      <c r="J206" s="37" t="str">
        <f>IF(H206="NR","",VLOOKUP(H206,liste!$A$1:$H$15,3))</f>
        <v>réferendum obligatoire financier</v>
      </c>
      <c r="K206" s="17" t="s">
        <v>4</v>
      </c>
      <c r="L206" s="6"/>
      <c r="M206" s="36"/>
      <c r="N206" s="36"/>
      <c r="O206" s="6"/>
      <c r="P206" s="36" t="str">
        <f>IF([1]csv!G202="ST",VLOOKUP([1]csv!N202,[1]liste!$A$1:$H$15,2),"")</f>
        <v/>
      </c>
      <c r="Q206" s="36" t="str">
        <f>IF([1]csv!G202="ST",VLOOKUP([1]csv!N202,[1]liste!$A$1:$H$15,3),"")</f>
        <v/>
      </c>
      <c r="R206" s="6">
        <v>627590</v>
      </c>
      <c r="S206" s="56">
        <f t="shared" si="47"/>
        <v>627590</v>
      </c>
      <c r="T206" s="34">
        <f t="shared" si="48"/>
        <v>38.771650281234564</v>
      </c>
      <c r="U206" s="16">
        <v>0.38771650281234565</v>
      </c>
      <c r="V206" s="6">
        <v>247667</v>
      </c>
      <c r="W206" s="19">
        <v>243327</v>
      </c>
      <c r="X206" s="19">
        <v>233134</v>
      </c>
      <c r="Y206" s="6">
        <v>137140</v>
      </c>
      <c r="Z206" s="56">
        <f t="shared" si="49"/>
        <v>137140</v>
      </c>
      <c r="AA206" s="6">
        <v>95994</v>
      </c>
      <c r="AB206" s="56">
        <f t="shared" si="50"/>
        <v>95994</v>
      </c>
      <c r="AC206" s="34">
        <f t="shared" si="51"/>
        <v>58.824538677327197</v>
      </c>
      <c r="AD206" s="20">
        <f t="shared" si="41"/>
        <v>0.58824538677327198</v>
      </c>
      <c r="AE206" s="34">
        <f t="shared" si="52"/>
        <v>41.175461322672795</v>
      </c>
      <c r="AF206" s="20">
        <f t="shared" si="42"/>
        <v>0.41175461322672796</v>
      </c>
      <c r="AG206" s="20">
        <f t="shared" si="53"/>
        <v>0.17649077354654402</v>
      </c>
      <c r="AH206" s="54">
        <f t="shared" si="54"/>
        <v>17.649077354654402</v>
      </c>
      <c r="AI206" t="s">
        <v>7</v>
      </c>
      <c r="AJ206" s="36" t="str">
        <f>IF(AI206="NR","",VLOOKUP(AI206,liste!$A$20:$H$29,2))</f>
        <v>Angenommen</v>
      </c>
      <c r="AK206" s="36" t="str">
        <f>IF(AI206="NR","",VLOOKUP(AI206,liste!$A$20:$H$29,3))</f>
        <v>Accepté</v>
      </c>
      <c r="AL206" t="s">
        <v>406</v>
      </c>
      <c r="AM206" t="str">
        <f t="shared" si="55"/>
        <v/>
      </c>
      <c r="AN206" t="str">
        <f>IF(AM206="","",VLOOKUP(AM206,liste!$A$30:$H$32,2))</f>
        <v/>
      </c>
      <c r="AO206" t="str">
        <f>IF(AM206="","",VLOOKUP(AM206,liste!$A$30:$H$32,3))</f>
        <v/>
      </c>
    </row>
    <row r="207" spans="1:41" x14ac:dyDescent="0.25">
      <c r="A207" s="63" t="str">
        <f t="shared" si="43"/>
        <v>19840520</v>
      </c>
      <c r="B207" s="10">
        <v>30822</v>
      </c>
      <c r="C207" s="52">
        <f t="shared" si="44"/>
        <v>30822</v>
      </c>
      <c r="D207" s="47">
        <f t="shared" si="45"/>
        <v>30822</v>
      </c>
      <c r="E207" s="51">
        <f t="shared" si="46"/>
        <v>30822</v>
      </c>
      <c r="F207" s="6" t="s">
        <v>126</v>
      </c>
      <c r="G207" s="6" t="s">
        <v>561</v>
      </c>
      <c r="H207" s="14" t="s">
        <v>194</v>
      </c>
      <c r="I207" s="37" t="str">
        <f>IF(H207="NR","",VLOOKUP(H207,liste!$A$1:$H$15,2))</f>
        <v>Obligatorisches Finanzreferendum (bis 1.1.1995)</v>
      </c>
      <c r="J207" s="37" t="str">
        <f>IF(H207="NR","",VLOOKUP(H207,liste!$A$1:$H$15,3))</f>
        <v>réferendum obligatoire financier</v>
      </c>
      <c r="K207" s="17" t="s">
        <v>4</v>
      </c>
      <c r="L207" s="6"/>
      <c r="M207" s="36"/>
      <c r="N207" s="36"/>
      <c r="O207" s="6"/>
      <c r="P207" s="36" t="str">
        <f>IF([1]csv!G203="ST",VLOOKUP([1]csv!N203,[1]liste!$A$1:$H$15,2),"")</f>
        <v/>
      </c>
      <c r="Q207" s="36" t="str">
        <f>IF([1]csv!G203="ST",VLOOKUP([1]csv!N203,[1]liste!$A$1:$H$15,3),"")</f>
        <v/>
      </c>
      <c r="R207" s="6">
        <v>627590</v>
      </c>
      <c r="S207" s="56">
        <f t="shared" si="47"/>
        <v>627590</v>
      </c>
      <c r="T207" s="34">
        <f t="shared" si="48"/>
        <v>38.771331601841972</v>
      </c>
      <c r="U207" s="16">
        <v>0.38771331601841968</v>
      </c>
      <c r="V207" s="6">
        <v>247667</v>
      </c>
      <c r="W207" s="19">
        <v>243325</v>
      </c>
      <c r="X207" s="19">
        <v>233961</v>
      </c>
      <c r="Y207" s="6">
        <v>140691</v>
      </c>
      <c r="Z207" s="56">
        <f t="shared" si="49"/>
        <v>140691</v>
      </c>
      <c r="AA207" s="6">
        <v>93270</v>
      </c>
      <c r="AB207" s="56">
        <f t="shared" si="50"/>
        <v>93270</v>
      </c>
      <c r="AC207" s="34">
        <f t="shared" si="51"/>
        <v>60.134381371254186</v>
      </c>
      <c r="AD207" s="20">
        <f t="shared" si="41"/>
        <v>0.60134381371254186</v>
      </c>
      <c r="AE207" s="34">
        <f t="shared" si="52"/>
        <v>39.865618628745821</v>
      </c>
      <c r="AF207" s="20">
        <f t="shared" si="42"/>
        <v>0.39865618628745819</v>
      </c>
      <c r="AG207" s="20">
        <f t="shared" si="53"/>
        <v>0.20268762742508367</v>
      </c>
      <c r="AH207" s="54">
        <f t="shared" si="54"/>
        <v>20.268762742508368</v>
      </c>
      <c r="AI207" t="s">
        <v>7</v>
      </c>
      <c r="AJ207" s="36" t="str">
        <f>IF(AI207="NR","",VLOOKUP(AI207,liste!$A$20:$H$29,2))</f>
        <v>Angenommen</v>
      </c>
      <c r="AK207" s="36" t="str">
        <f>IF(AI207="NR","",VLOOKUP(AI207,liste!$A$20:$H$29,3))</f>
        <v>Accepté</v>
      </c>
      <c r="AL207" t="s">
        <v>406</v>
      </c>
      <c r="AM207" t="str">
        <f t="shared" si="55"/>
        <v/>
      </c>
      <c r="AN207" t="str">
        <f>IF(AM207="","",VLOOKUP(AM207,liste!$A$30:$H$32,2))</f>
        <v/>
      </c>
      <c r="AO207" t="str">
        <f>IF(AM207="","",VLOOKUP(AM207,liste!$A$30:$H$32,3))</f>
        <v/>
      </c>
    </row>
    <row r="208" spans="1:41" x14ac:dyDescent="0.25">
      <c r="A208" s="63" t="str">
        <f t="shared" si="43"/>
        <v>19840226</v>
      </c>
      <c r="B208" s="10">
        <v>30738</v>
      </c>
      <c r="C208" s="52">
        <f t="shared" si="44"/>
        <v>30738</v>
      </c>
      <c r="D208" s="47">
        <f t="shared" si="45"/>
        <v>30738</v>
      </c>
      <c r="E208" s="51">
        <f t="shared" si="46"/>
        <v>30738</v>
      </c>
      <c r="F208" s="6" t="s">
        <v>122</v>
      </c>
      <c r="G208" s="6" t="s">
        <v>556</v>
      </c>
      <c r="H208" s="14" t="s">
        <v>10</v>
      </c>
      <c r="I208" s="37" t="str">
        <f>IF(H208="NR","",VLOOKUP(H208,liste!$A$1:$H$15,2))</f>
        <v>Volksinitiative</v>
      </c>
      <c r="J208" s="37" t="str">
        <f>IF(H208="NR","",VLOOKUP(H208,liste!$A$1:$H$15,3))</f>
        <v>Initiative populaire</v>
      </c>
      <c r="K208" s="17" t="s">
        <v>4</v>
      </c>
      <c r="L208" s="6"/>
      <c r="M208" s="36"/>
      <c r="N208" s="36"/>
      <c r="O208" s="6"/>
      <c r="P208" s="36" t="str">
        <f>IF([1]csv!G204="ST",VLOOKUP([1]csv!N204,[1]liste!$A$1:$H$15,2),"")</f>
        <v/>
      </c>
      <c r="Q208" s="36" t="str">
        <f>IF([1]csv!G204="ST",VLOOKUP([1]csv!N204,[1]liste!$A$1:$H$15,3),"")</f>
        <v/>
      </c>
      <c r="R208" s="6">
        <v>626007</v>
      </c>
      <c r="S208" s="56">
        <f t="shared" si="47"/>
        <v>626007</v>
      </c>
      <c r="T208" s="34">
        <f t="shared" si="48"/>
        <v>51.827535474842932</v>
      </c>
      <c r="U208" s="16">
        <v>0.51827535474842934</v>
      </c>
      <c r="V208" s="6">
        <v>332865</v>
      </c>
      <c r="W208" s="19">
        <v>324444</v>
      </c>
      <c r="X208" s="19">
        <v>307094</v>
      </c>
      <c r="Y208" s="6">
        <v>99452</v>
      </c>
      <c r="Z208" s="56">
        <f t="shared" si="49"/>
        <v>99452</v>
      </c>
      <c r="AA208" s="6">
        <v>207642</v>
      </c>
      <c r="AB208" s="56">
        <f t="shared" si="50"/>
        <v>207642</v>
      </c>
      <c r="AC208" s="34">
        <f t="shared" si="51"/>
        <v>32.384872384351368</v>
      </c>
      <c r="AD208" s="20">
        <f t="shared" si="41"/>
        <v>0.32384872384351371</v>
      </c>
      <c r="AE208" s="34">
        <f t="shared" si="52"/>
        <v>67.615127615648632</v>
      </c>
      <c r="AF208" s="20">
        <f t="shared" si="42"/>
        <v>0.67615127615648629</v>
      </c>
      <c r="AG208" s="20">
        <f t="shared" si="53"/>
        <v>-0.35230255231297258</v>
      </c>
      <c r="AH208" s="54">
        <f t="shared" si="54"/>
        <v>35.230255231297257</v>
      </c>
      <c r="AI208" t="s">
        <v>8</v>
      </c>
      <c r="AJ208" s="36" t="str">
        <f>IF(AI208="NR","",VLOOKUP(AI208,liste!$A$20:$H$29,2))</f>
        <v>Verworfen</v>
      </c>
      <c r="AK208" s="36" t="str">
        <f>IF(AI208="NR","",VLOOKUP(AI208,liste!$A$20:$H$29,3))</f>
        <v>Rejeté</v>
      </c>
      <c r="AL208" t="s">
        <v>404</v>
      </c>
      <c r="AM208" t="str">
        <f t="shared" si="55"/>
        <v/>
      </c>
      <c r="AN208" t="str">
        <f>IF(AM208="","",VLOOKUP(AM208,liste!$A$30:$H$32,2))</f>
        <v/>
      </c>
      <c r="AO208" t="str">
        <f>IF(AM208="","",VLOOKUP(AM208,liste!$A$30:$H$32,3))</f>
        <v/>
      </c>
    </row>
    <row r="209" spans="1:41" x14ac:dyDescent="0.25">
      <c r="A209" s="63" t="str">
        <f t="shared" si="43"/>
        <v>19840226</v>
      </c>
      <c r="B209" s="10">
        <v>30738</v>
      </c>
      <c r="C209" s="52">
        <f t="shared" si="44"/>
        <v>30738</v>
      </c>
      <c r="D209" s="47">
        <f t="shared" si="45"/>
        <v>30738</v>
      </c>
      <c r="E209" s="51">
        <f t="shared" si="46"/>
        <v>30738</v>
      </c>
      <c r="F209" s="6" t="s">
        <v>124</v>
      </c>
      <c r="G209" s="6" t="s">
        <v>557</v>
      </c>
      <c r="H209" s="14" t="s">
        <v>194</v>
      </c>
      <c r="I209" s="37" t="str">
        <f>IF(H209="NR","",VLOOKUP(H209,liste!$A$1:$H$15,2))</f>
        <v>Obligatorisches Finanzreferendum (bis 1.1.1995)</v>
      </c>
      <c r="J209" s="37" t="str">
        <f>IF(H209="NR","",VLOOKUP(H209,liste!$A$1:$H$15,3))</f>
        <v>réferendum obligatoire financier</v>
      </c>
      <c r="K209" s="17" t="s">
        <v>4</v>
      </c>
      <c r="L209" s="6"/>
      <c r="M209" s="36"/>
      <c r="N209" s="36"/>
      <c r="O209" s="6"/>
      <c r="P209" s="36" t="str">
        <f>IF([1]csv!G205="ST",VLOOKUP([1]csv!N205,[1]liste!$A$1:$H$15,2),"")</f>
        <v/>
      </c>
      <c r="Q209" s="36" t="str">
        <f>IF([1]csv!G205="ST",VLOOKUP([1]csv!N205,[1]liste!$A$1:$H$15,3),"")</f>
        <v/>
      </c>
      <c r="R209" s="6">
        <v>626007</v>
      </c>
      <c r="S209" s="56">
        <f t="shared" si="47"/>
        <v>626007</v>
      </c>
      <c r="T209" s="34">
        <f t="shared" si="48"/>
        <v>51.830091356805916</v>
      </c>
      <c r="U209" s="16">
        <v>0.51830091356805919</v>
      </c>
      <c r="V209" s="6">
        <v>332865</v>
      </c>
      <c r="W209" s="19">
        <v>324460</v>
      </c>
      <c r="X209" s="19">
        <v>307785</v>
      </c>
      <c r="Y209" s="6">
        <v>163532</v>
      </c>
      <c r="Z209" s="56">
        <f t="shared" si="49"/>
        <v>163532</v>
      </c>
      <c r="AA209" s="6">
        <v>144253</v>
      </c>
      <c r="AB209" s="56">
        <f t="shared" si="50"/>
        <v>144253</v>
      </c>
      <c r="AC209" s="34">
        <f t="shared" si="51"/>
        <v>53.131894016927404</v>
      </c>
      <c r="AD209" s="20">
        <f t="shared" si="41"/>
        <v>0.53131894016927406</v>
      </c>
      <c r="AE209" s="34">
        <f t="shared" si="52"/>
        <v>46.868105983072603</v>
      </c>
      <c r="AF209" s="20">
        <f t="shared" si="42"/>
        <v>0.468681059830726</v>
      </c>
      <c r="AG209" s="20">
        <f t="shared" si="53"/>
        <v>6.2637880338548058E-2</v>
      </c>
      <c r="AH209" s="54">
        <f t="shared" si="54"/>
        <v>6.263788033854806</v>
      </c>
      <c r="AI209" t="s">
        <v>7</v>
      </c>
      <c r="AJ209" s="36" t="str">
        <f>IF(AI209="NR","",VLOOKUP(AI209,liste!$A$20:$H$29,2))</f>
        <v>Angenommen</v>
      </c>
      <c r="AK209" s="36" t="str">
        <f>IF(AI209="NR","",VLOOKUP(AI209,liste!$A$20:$H$29,3))</f>
        <v>Accepté</v>
      </c>
      <c r="AL209" t="s">
        <v>404</v>
      </c>
      <c r="AM209" t="str">
        <f t="shared" si="55"/>
        <v/>
      </c>
      <c r="AN209" t="str">
        <f>IF(AM209="","",VLOOKUP(AM209,liste!$A$30:$H$32,2))</f>
        <v/>
      </c>
      <c r="AO209" t="str">
        <f>IF(AM209="","",VLOOKUP(AM209,liste!$A$30:$H$32,3))</f>
        <v/>
      </c>
    </row>
    <row r="210" spans="1:41" x14ac:dyDescent="0.25">
      <c r="A210" s="63" t="str">
        <f t="shared" si="43"/>
        <v>19840226</v>
      </c>
      <c r="B210" s="10">
        <v>30738</v>
      </c>
      <c r="C210" s="52">
        <f t="shared" si="44"/>
        <v>30738</v>
      </c>
      <c r="D210" s="47">
        <f t="shared" si="45"/>
        <v>30738</v>
      </c>
      <c r="E210" s="51">
        <f t="shared" si="46"/>
        <v>30738</v>
      </c>
      <c r="F210" s="6" t="s">
        <v>123</v>
      </c>
      <c r="G210" s="6" t="s">
        <v>558</v>
      </c>
      <c r="H210" s="14" t="s">
        <v>194</v>
      </c>
      <c r="I210" s="37" t="str">
        <f>IF(H210="NR","",VLOOKUP(H210,liste!$A$1:$H$15,2))</f>
        <v>Obligatorisches Finanzreferendum (bis 1.1.1995)</v>
      </c>
      <c r="J210" s="37" t="str">
        <f>IF(H210="NR","",VLOOKUP(H210,liste!$A$1:$H$15,3))</f>
        <v>réferendum obligatoire financier</v>
      </c>
      <c r="K210" s="17" t="s">
        <v>4</v>
      </c>
      <c r="L210" s="6"/>
      <c r="M210" s="36"/>
      <c r="N210" s="36"/>
      <c r="O210" s="6"/>
      <c r="P210" s="36" t="str">
        <f>IF([1]csv!G206="ST",VLOOKUP([1]csv!N206,[1]liste!$A$1:$H$15,2),"")</f>
        <v/>
      </c>
      <c r="Q210" s="36" t="str">
        <f>IF([1]csv!G206="ST",VLOOKUP([1]csv!N206,[1]liste!$A$1:$H$15,3),"")</f>
        <v/>
      </c>
      <c r="R210" s="6">
        <v>626007</v>
      </c>
      <c r="S210" s="56">
        <f t="shared" si="47"/>
        <v>626007</v>
      </c>
      <c r="T210" s="34">
        <f t="shared" si="48"/>
        <v>49.137629451427863</v>
      </c>
      <c r="U210" s="16">
        <v>0.49137629451427861</v>
      </c>
      <c r="V210" s="6">
        <v>332865</v>
      </c>
      <c r="W210" s="19">
        <v>324448</v>
      </c>
      <c r="X210" s="19">
        <v>307605</v>
      </c>
      <c r="Y210" s="6">
        <v>160487</v>
      </c>
      <c r="Z210" s="56">
        <f t="shared" si="49"/>
        <v>160487</v>
      </c>
      <c r="AA210" s="6">
        <v>147118</v>
      </c>
      <c r="AB210" s="56">
        <f t="shared" si="50"/>
        <v>147118</v>
      </c>
      <c r="AC210" s="34">
        <f t="shared" si="51"/>
        <v>52.173079111197808</v>
      </c>
      <c r="AD210" s="20">
        <f t="shared" si="41"/>
        <v>0.52173079111197807</v>
      </c>
      <c r="AE210" s="34">
        <f t="shared" si="52"/>
        <v>47.826920888802199</v>
      </c>
      <c r="AF210" s="20">
        <f t="shared" si="42"/>
        <v>0.47826920888802199</v>
      </c>
      <c r="AG210" s="20">
        <f t="shared" si="53"/>
        <v>4.3461582223956075E-2</v>
      </c>
      <c r="AH210" s="54">
        <f t="shared" si="54"/>
        <v>4.3461582223956077</v>
      </c>
      <c r="AI210" t="s">
        <v>7</v>
      </c>
      <c r="AJ210" s="36" t="str">
        <f>IF(AI210="NR","",VLOOKUP(AI210,liste!$A$20:$H$29,2))</f>
        <v>Angenommen</v>
      </c>
      <c r="AK210" s="36" t="str">
        <f>IF(AI210="NR","",VLOOKUP(AI210,liste!$A$20:$H$29,3))</f>
        <v>Accepté</v>
      </c>
      <c r="AL210" t="s">
        <v>404</v>
      </c>
      <c r="AM210" t="str">
        <f t="shared" si="55"/>
        <v/>
      </c>
      <c r="AN210" t="str">
        <f>IF(AM210="","",VLOOKUP(AM210,liste!$A$30:$H$32,2))</f>
        <v/>
      </c>
      <c r="AO210" t="str">
        <f>IF(AM210="","",VLOOKUP(AM210,liste!$A$30:$H$32,3))</f>
        <v/>
      </c>
    </row>
    <row r="211" spans="1:41" x14ac:dyDescent="0.25">
      <c r="A211" s="63" t="str">
        <f t="shared" si="43"/>
        <v>19831204</v>
      </c>
      <c r="B211" s="10">
        <v>30654</v>
      </c>
      <c r="C211" s="52">
        <f t="shared" si="44"/>
        <v>30654</v>
      </c>
      <c r="D211" s="47">
        <f t="shared" si="45"/>
        <v>30654</v>
      </c>
      <c r="E211" s="51">
        <f t="shared" si="46"/>
        <v>30654</v>
      </c>
      <c r="F211" s="6" t="s">
        <v>397</v>
      </c>
      <c r="G211" s="26" t="s">
        <v>547</v>
      </c>
      <c r="H211" s="11" t="s">
        <v>1</v>
      </c>
      <c r="I211" s="37" t="str">
        <f>IF(H211="NR","",VLOOKUP(H211,liste!$A$1:$H$15,2))</f>
        <v>Obligatorisches Referendum</v>
      </c>
      <c r="J211" s="37" t="str">
        <f>IF(H211="NR","",VLOOKUP(H211,liste!$A$1:$H$15,3))</f>
        <v>référendum facultatif</v>
      </c>
      <c r="K211" s="17" t="s">
        <v>4</v>
      </c>
      <c r="L211" s="6"/>
      <c r="M211" s="36"/>
      <c r="N211" s="36"/>
      <c r="O211" s="6"/>
      <c r="P211" s="36" t="str">
        <f>IF([1]csv!G207="ST",VLOOKUP([1]csv!N207,[1]liste!$A$1:$H$15,2),"")</f>
        <v/>
      </c>
      <c r="Q211" s="36" t="str">
        <f>IF([1]csv!G207="ST",VLOOKUP([1]csv!N207,[1]liste!$A$1:$H$15,3),"")</f>
        <v/>
      </c>
      <c r="R211" s="6">
        <v>624161</v>
      </c>
      <c r="S211" s="56">
        <f t="shared" si="47"/>
        <v>624161</v>
      </c>
      <c r="T211" s="34">
        <f t="shared" si="48"/>
        <v>38.892208901229012</v>
      </c>
      <c r="U211" s="16">
        <v>0.38892208901229008</v>
      </c>
      <c r="V211" s="6">
        <v>245144</v>
      </c>
      <c r="W211" s="19">
        <v>242750</v>
      </c>
      <c r="X211" s="19">
        <v>225079</v>
      </c>
      <c r="Y211" s="6">
        <v>113861</v>
      </c>
      <c r="Z211" s="56">
        <f t="shared" si="49"/>
        <v>113861</v>
      </c>
      <c r="AA211" s="6">
        <v>111218</v>
      </c>
      <c r="AB211" s="56">
        <f t="shared" si="50"/>
        <v>111218</v>
      </c>
      <c r="AC211" s="34">
        <f t="shared" si="51"/>
        <v>50.587127186454538</v>
      </c>
      <c r="AD211" s="20">
        <f t="shared" si="41"/>
        <v>0.50587127186454539</v>
      </c>
      <c r="AE211" s="34">
        <f t="shared" si="52"/>
        <v>49.412872813545469</v>
      </c>
      <c r="AF211" s="20">
        <f t="shared" si="42"/>
        <v>0.49412872813545466</v>
      </c>
      <c r="AG211" s="20">
        <f t="shared" si="53"/>
        <v>1.1742543729090726E-2</v>
      </c>
      <c r="AH211" s="54">
        <f t="shared" si="54"/>
        <v>1.1742543729090726</v>
      </c>
      <c r="AI211" t="s">
        <v>7</v>
      </c>
      <c r="AJ211" s="36" t="str">
        <f>IF(AI211="NR","",VLOOKUP(AI211,liste!$A$20:$H$29,2))</f>
        <v>Angenommen</v>
      </c>
      <c r="AK211" s="36" t="str">
        <f>IF(AI211="NR","",VLOOKUP(AI211,liste!$A$20:$H$29,3))</f>
        <v>Accepté</v>
      </c>
      <c r="AL211" t="s">
        <v>398</v>
      </c>
      <c r="AM211" t="str">
        <f t="shared" si="55"/>
        <v/>
      </c>
      <c r="AN211" t="str">
        <f>IF(AM211="","",VLOOKUP(AM211,liste!$A$30:$H$32,2))</f>
        <v/>
      </c>
      <c r="AO211" t="str">
        <f>IF(AM211="","",VLOOKUP(AM211,liste!$A$30:$H$32,3))</f>
        <v/>
      </c>
    </row>
    <row r="212" spans="1:41" x14ac:dyDescent="0.25">
      <c r="A212" s="63" t="str">
        <f t="shared" si="43"/>
        <v>19831204</v>
      </c>
      <c r="B212" s="10">
        <v>30654</v>
      </c>
      <c r="C212" s="52">
        <f t="shared" si="44"/>
        <v>30654</v>
      </c>
      <c r="D212" s="47">
        <f t="shared" si="45"/>
        <v>30654</v>
      </c>
      <c r="E212" s="51">
        <f t="shared" si="46"/>
        <v>30654</v>
      </c>
      <c r="F212" s="6" t="s">
        <v>400</v>
      </c>
      <c r="G212" s="26" t="s">
        <v>548</v>
      </c>
      <c r="H212" s="14" t="s">
        <v>2</v>
      </c>
      <c r="I212" s="37" t="str">
        <f>IF(H212="NR","",VLOOKUP(H212,liste!$A$1:$H$15,2))</f>
        <v>Fakultatives Referendum (ab 1972)</v>
      </c>
      <c r="J212" s="37" t="str">
        <f>IF(H212="NR","",VLOOKUP(H212,liste!$A$1:$H$15,3))</f>
        <v>référendum facultatif</v>
      </c>
      <c r="K212" s="17" t="s">
        <v>4</v>
      </c>
      <c r="L212" s="6"/>
      <c r="M212" s="36"/>
      <c r="N212" s="36"/>
      <c r="O212" s="6"/>
      <c r="P212" s="36" t="str">
        <f>IF([1]csv!G208="ST",VLOOKUP([1]csv!N208,[1]liste!$A$1:$H$15,2),"")</f>
        <v/>
      </c>
      <c r="Q212" s="36" t="str">
        <f>IF([1]csv!G208="ST",VLOOKUP([1]csv!N208,[1]liste!$A$1:$H$15,3),"")</f>
        <v/>
      </c>
      <c r="R212" s="6">
        <v>624161</v>
      </c>
      <c r="S212" s="56">
        <f t="shared" si="47"/>
        <v>624161</v>
      </c>
      <c r="T212" s="34">
        <f t="shared" si="48"/>
        <v>38.892208901229012</v>
      </c>
      <c r="U212" s="16">
        <v>0.38892208901229008</v>
      </c>
      <c r="V212" s="6">
        <v>245144</v>
      </c>
      <c r="W212" s="19">
        <v>242750</v>
      </c>
      <c r="X212" s="19">
        <v>225543</v>
      </c>
      <c r="Y212" s="6">
        <v>89941</v>
      </c>
      <c r="Z212" s="56">
        <f t="shared" si="49"/>
        <v>89941</v>
      </c>
      <c r="AA212" s="6">
        <v>135602</v>
      </c>
      <c r="AB212" s="56">
        <f t="shared" si="50"/>
        <v>135602</v>
      </c>
      <c r="AC212" s="34">
        <f t="shared" si="51"/>
        <v>39.877539981289601</v>
      </c>
      <c r="AD212" s="20">
        <f t="shared" si="41"/>
        <v>0.398775399812896</v>
      </c>
      <c r="AE212" s="34">
        <f t="shared" si="52"/>
        <v>60.122460018710399</v>
      </c>
      <c r="AF212" s="20">
        <f t="shared" si="42"/>
        <v>0.601224600187104</v>
      </c>
      <c r="AG212" s="20">
        <f t="shared" si="53"/>
        <v>-0.20244920037420799</v>
      </c>
      <c r="AH212" s="54">
        <f t="shared" si="54"/>
        <v>20.244920037420798</v>
      </c>
      <c r="AI212" t="s">
        <v>8</v>
      </c>
      <c r="AJ212" s="36" t="str">
        <f>IF(AI212="NR","",VLOOKUP(AI212,liste!$A$20:$H$29,2))</f>
        <v>Verworfen</v>
      </c>
      <c r="AK212" s="36" t="str">
        <f>IF(AI212="NR","",VLOOKUP(AI212,liste!$A$20:$H$29,3))</f>
        <v>Rejeté</v>
      </c>
      <c r="AL212" t="s">
        <v>398</v>
      </c>
      <c r="AM212" t="str">
        <f t="shared" si="55"/>
        <v/>
      </c>
      <c r="AN212" t="str">
        <f>IF(AM212="","",VLOOKUP(AM212,liste!$A$30:$H$32,2))</f>
        <v/>
      </c>
      <c r="AO212" t="str">
        <f>IF(AM212="","",VLOOKUP(AM212,liste!$A$30:$H$32,3))</f>
        <v/>
      </c>
    </row>
    <row r="213" spans="1:41" x14ac:dyDescent="0.25">
      <c r="A213" s="63" t="str">
        <f t="shared" si="43"/>
        <v>19831204</v>
      </c>
      <c r="B213" s="10">
        <v>30654</v>
      </c>
      <c r="C213" s="52">
        <f t="shared" si="44"/>
        <v>30654</v>
      </c>
      <c r="D213" s="47">
        <f t="shared" si="45"/>
        <v>30654</v>
      </c>
      <c r="E213" s="51">
        <f t="shared" si="46"/>
        <v>30654</v>
      </c>
      <c r="F213" s="6" t="s">
        <v>401</v>
      </c>
      <c r="G213" s="26" t="s">
        <v>549</v>
      </c>
      <c r="H213" s="14" t="s">
        <v>2</v>
      </c>
      <c r="I213" s="37" t="str">
        <f>IF(H213="NR","",VLOOKUP(H213,liste!$A$1:$H$15,2))</f>
        <v>Fakultatives Referendum (ab 1972)</v>
      </c>
      <c r="J213" s="37" t="str">
        <f>IF(H213="NR","",VLOOKUP(H213,liste!$A$1:$H$15,3))</f>
        <v>référendum facultatif</v>
      </c>
      <c r="K213" s="17" t="s">
        <v>4</v>
      </c>
      <c r="L213" s="6"/>
      <c r="M213" s="36"/>
      <c r="N213" s="36"/>
      <c r="O213" s="6"/>
      <c r="P213" s="36" t="str">
        <f>IF([1]csv!G209="ST",VLOOKUP([1]csv!N209,[1]liste!$A$1:$H$15,2),"")</f>
        <v/>
      </c>
      <c r="Q213" s="36" t="str">
        <f>IF([1]csv!G209="ST",VLOOKUP([1]csv!N209,[1]liste!$A$1:$H$15,3),"")</f>
        <v/>
      </c>
      <c r="R213" s="6">
        <v>624161</v>
      </c>
      <c r="S213" s="56">
        <f t="shared" si="47"/>
        <v>624161</v>
      </c>
      <c r="T213" s="34">
        <f t="shared" si="48"/>
        <v>38.892208901229012</v>
      </c>
      <c r="U213" s="16">
        <v>0.38892208901229008</v>
      </c>
      <c r="V213" s="6">
        <v>245144</v>
      </c>
      <c r="W213" s="19">
        <v>242750</v>
      </c>
      <c r="X213" s="19">
        <v>237818</v>
      </c>
      <c r="Y213" s="6">
        <v>84331</v>
      </c>
      <c r="Z213" s="56">
        <f t="shared" si="49"/>
        <v>84331</v>
      </c>
      <c r="AA213" s="6">
        <v>153487</v>
      </c>
      <c r="AB213" s="56">
        <f t="shared" si="50"/>
        <v>153487</v>
      </c>
      <c r="AC213" s="34">
        <f t="shared" si="51"/>
        <v>35.46030998494647</v>
      </c>
      <c r="AD213" s="20">
        <f t="shared" si="41"/>
        <v>0.3546030998494647</v>
      </c>
      <c r="AE213" s="34">
        <f t="shared" si="52"/>
        <v>64.539690015053537</v>
      </c>
      <c r="AF213" s="20">
        <f t="shared" si="42"/>
        <v>0.6453969001505353</v>
      </c>
      <c r="AG213" s="20">
        <f t="shared" si="53"/>
        <v>-0.2907938003010706</v>
      </c>
      <c r="AH213" s="54">
        <f t="shared" si="54"/>
        <v>29.07938003010706</v>
      </c>
      <c r="AI213" t="s">
        <v>8</v>
      </c>
      <c r="AJ213" s="36" t="str">
        <f>IF(AI213="NR","",VLOOKUP(AI213,liste!$A$20:$H$29,2))</f>
        <v>Verworfen</v>
      </c>
      <c r="AK213" s="36" t="str">
        <f>IF(AI213="NR","",VLOOKUP(AI213,liste!$A$20:$H$29,3))</f>
        <v>Rejeté</v>
      </c>
      <c r="AL213" t="s">
        <v>398</v>
      </c>
      <c r="AM213" t="str">
        <f t="shared" si="55"/>
        <v/>
      </c>
      <c r="AN213" t="str">
        <f>IF(AM213="","",VLOOKUP(AM213,liste!$A$30:$H$32,2))</f>
        <v/>
      </c>
      <c r="AO213" t="str">
        <f>IF(AM213="","",VLOOKUP(AM213,liste!$A$30:$H$32,3))</f>
        <v/>
      </c>
    </row>
    <row r="214" spans="1:41" x14ac:dyDescent="0.25">
      <c r="A214" s="63" t="str">
        <f t="shared" si="43"/>
        <v>19831204</v>
      </c>
      <c r="B214" s="10">
        <v>30654</v>
      </c>
      <c r="C214" s="52">
        <f t="shared" si="44"/>
        <v>30654</v>
      </c>
      <c r="D214" s="47">
        <f t="shared" si="45"/>
        <v>30654</v>
      </c>
      <c r="E214" s="51">
        <f t="shared" si="46"/>
        <v>30654</v>
      </c>
      <c r="F214" s="6" t="s">
        <v>115</v>
      </c>
      <c r="G214" s="26" t="s">
        <v>550</v>
      </c>
      <c r="H214" s="14" t="s">
        <v>2</v>
      </c>
      <c r="I214" s="37" t="str">
        <f>IF(H214="NR","",VLOOKUP(H214,liste!$A$1:$H$15,2))</f>
        <v>Fakultatives Referendum (ab 1972)</v>
      </c>
      <c r="J214" s="37" t="str">
        <f>IF(H214="NR","",VLOOKUP(H214,liste!$A$1:$H$15,3))</f>
        <v>référendum facultatif</v>
      </c>
      <c r="K214" s="17" t="s">
        <v>4</v>
      </c>
      <c r="L214" s="6"/>
      <c r="M214" s="36"/>
      <c r="N214" s="36"/>
      <c r="O214" s="6"/>
      <c r="P214" s="36" t="str">
        <f>IF([1]csv!G210="ST",VLOOKUP([1]csv!N210,[1]liste!$A$1:$H$15,2),"")</f>
        <v/>
      </c>
      <c r="Q214" s="36" t="str">
        <f>IF([1]csv!G210="ST",VLOOKUP([1]csv!N210,[1]liste!$A$1:$H$15,3),"")</f>
        <v/>
      </c>
      <c r="R214" s="6">
        <v>624161</v>
      </c>
      <c r="S214" s="56">
        <f t="shared" si="47"/>
        <v>624161</v>
      </c>
      <c r="T214" s="34">
        <f t="shared" si="48"/>
        <v>38.892208901229012</v>
      </c>
      <c r="U214" s="16">
        <v>0.38892208901229008</v>
      </c>
      <c r="V214" s="6">
        <v>245144</v>
      </c>
      <c r="W214" s="19">
        <v>242750</v>
      </c>
      <c r="X214" s="19">
        <v>222271</v>
      </c>
      <c r="Y214" s="6">
        <v>134401</v>
      </c>
      <c r="Z214" s="56">
        <f t="shared" si="49"/>
        <v>134401</v>
      </c>
      <c r="AA214" s="6">
        <v>87870</v>
      </c>
      <c r="AB214" s="56">
        <f t="shared" si="50"/>
        <v>87870</v>
      </c>
      <c r="AC214" s="34">
        <f t="shared" si="51"/>
        <v>60.467177454548725</v>
      </c>
      <c r="AD214" s="20">
        <f t="shared" si="41"/>
        <v>0.60467177454548726</v>
      </c>
      <c r="AE214" s="34">
        <f t="shared" si="52"/>
        <v>39.532822545451275</v>
      </c>
      <c r="AF214" s="20">
        <f t="shared" si="42"/>
        <v>0.39532822545451274</v>
      </c>
      <c r="AG214" s="20">
        <f t="shared" si="53"/>
        <v>0.20934354909097452</v>
      </c>
      <c r="AH214" s="54">
        <f t="shared" si="54"/>
        <v>20.934354909097451</v>
      </c>
      <c r="AI214" t="s">
        <v>7</v>
      </c>
      <c r="AJ214" s="36" t="str">
        <f>IF(AI214="NR","",VLOOKUP(AI214,liste!$A$20:$H$29,2))</f>
        <v>Angenommen</v>
      </c>
      <c r="AK214" s="36" t="str">
        <f>IF(AI214="NR","",VLOOKUP(AI214,liste!$A$20:$H$29,3))</f>
        <v>Accepté</v>
      </c>
      <c r="AL214" t="s">
        <v>398</v>
      </c>
      <c r="AM214" t="str">
        <f t="shared" si="55"/>
        <v/>
      </c>
      <c r="AN214" t="str">
        <f>IF(AM214="","",VLOOKUP(AM214,liste!$A$30:$H$32,2))</f>
        <v/>
      </c>
      <c r="AO214" t="str">
        <f>IF(AM214="","",VLOOKUP(AM214,liste!$A$30:$H$32,3))</f>
        <v/>
      </c>
    </row>
    <row r="215" spans="1:41" x14ac:dyDescent="0.25">
      <c r="A215" s="63" t="str">
        <f t="shared" si="43"/>
        <v>19831204</v>
      </c>
      <c r="B215" s="10">
        <v>30654</v>
      </c>
      <c r="C215" s="52">
        <f t="shared" si="44"/>
        <v>30654</v>
      </c>
      <c r="D215" s="47">
        <f t="shared" si="45"/>
        <v>30654</v>
      </c>
      <c r="E215" s="51">
        <f t="shared" si="46"/>
        <v>30654</v>
      </c>
      <c r="F215" s="6" t="s">
        <v>116</v>
      </c>
      <c r="G215" s="26" t="s">
        <v>551</v>
      </c>
      <c r="H215" s="14" t="s">
        <v>194</v>
      </c>
      <c r="I215" s="37" t="str">
        <f>IF(H215="NR","",VLOOKUP(H215,liste!$A$1:$H$15,2))</f>
        <v>Obligatorisches Finanzreferendum (bis 1.1.1995)</v>
      </c>
      <c r="J215" s="37" t="str">
        <f>IF(H215="NR","",VLOOKUP(H215,liste!$A$1:$H$15,3))</f>
        <v>réferendum obligatoire financier</v>
      </c>
      <c r="K215" s="17" t="s">
        <v>4</v>
      </c>
      <c r="L215" s="6"/>
      <c r="M215" s="36"/>
      <c r="N215" s="36"/>
      <c r="O215" s="6"/>
      <c r="P215" s="36" t="str">
        <f>IF([1]csv!G211="ST",VLOOKUP([1]csv!N211,[1]liste!$A$1:$H$15,2),"")</f>
        <v/>
      </c>
      <c r="Q215" s="36" t="str">
        <f>IF([1]csv!G211="ST",VLOOKUP([1]csv!N211,[1]liste!$A$1:$H$15,3),"")</f>
        <v/>
      </c>
      <c r="R215" s="6">
        <v>624161</v>
      </c>
      <c r="S215" s="56">
        <f t="shared" si="47"/>
        <v>624161</v>
      </c>
      <c r="T215" s="34">
        <f t="shared" si="48"/>
        <v>38.892208901229012</v>
      </c>
      <c r="U215" s="16">
        <v>0.38892208901229008</v>
      </c>
      <c r="V215" s="6">
        <v>245144</v>
      </c>
      <c r="W215" s="19">
        <v>242750</v>
      </c>
      <c r="X215" s="19">
        <v>229395</v>
      </c>
      <c r="Y215" s="6">
        <v>154246</v>
      </c>
      <c r="Z215" s="56">
        <f t="shared" si="49"/>
        <v>154246</v>
      </c>
      <c r="AA215" s="6">
        <v>75149</v>
      </c>
      <c r="AB215" s="56">
        <f t="shared" si="50"/>
        <v>75149</v>
      </c>
      <c r="AC215" s="34">
        <f t="shared" si="51"/>
        <v>67.240349615292388</v>
      </c>
      <c r="AD215" s="20">
        <f t="shared" si="41"/>
        <v>0.67240349615292394</v>
      </c>
      <c r="AE215" s="34">
        <f t="shared" si="52"/>
        <v>32.759650384707598</v>
      </c>
      <c r="AF215" s="20">
        <f t="shared" si="42"/>
        <v>0.327596503847076</v>
      </c>
      <c r="AG215" s="20">
        <f t="shared" si="53"/>
        <v>0.34480699230584794</v>
      </c>
      <c r="AH215" s="54">
        <f t="shared" si="54"/>
        <v>34.480699230584797</v>
      </c>
      <c r="AI215" t="s">
        <v>7</v>
      </c>
      <c r="AJ215" s="36" t="str">
        <f>IF(AI215="NR","",VLOOKUP(AI215,liste!$A$20:$H$29,2))</f>
        <v>Angenommen</v>
      </c>
      <c r="AK215" s="36" t="str">
        <f>IF(AI215="NR","",VLOOKUP(AI215,liste!$A$20:$H$29,3))</f>
        <v>Accepté</v>
      </c>
      <c r="AL215" t="s">
        <v>398</v>
      </c>
      <c r="AM215" t="str">
        <f t="shared" si="55"/>
        <v/>
      </c>
      <c r="AN215" t="str">
        <f>IF(AM215="","",VLOOKUP(AM215,liste!$A$30:$H$32,2))</f>
        <v/>
      </c>
      <c r="AO215" t="str">
        <f>IF(AM215="","",VLOOKUP(AM215,liste!$A$30:$H$32,3))</f>
        <v/>
      </c>
    </row>
    <row r="216" spans="1:41" x14ac:dyDescent="0.25">
      <c r="A216" s="63" t="str">
        <f t="shared" si="43"/>
        <v>19831204</v>
      </c>
      <c r="B216" s="10">
        <v>30654</v>
      </c>
      <c r="C216" s="52">
        <f t="shared" si="44"/>
        <v>30654</v>
      </c>
      <c r="D216" s="47">
        <f t="shared" si="45"/>
        <v>30654</v>
      </c>
      <c r="E216" s="51">
        <f t="shared" si="46"/>
        <v>30654</v>
      </c>
      <c r="F216" s="6" t="s">
        <v>117</v>
      </c>
      <c r="G216" s="26" t="s">
        <v>552</v>
      </c>
      <c r="H216" s="14" t="s">
        <v>194</v>
      </c>
      <c r="I216" s="37" t="str">
        <f>IF(H216="NR","",VLOOKUP(H216,liste!$A$1:$H$15,2))</f>
        <v>Obligatorisches Finanzreferendum (bis 1.1.1995)</v>
      </c>
      <c r="J216" s="37" t="str">
        <f>IF(H216="NR","",VLOOKUP(H216,liste!$A$1:$H$15,3))</f>
        <v>réferendum obligatoire financier</v>
      </c>
      <c r="K216" s="17" t="s">
        <v>4</v>
      </c>
      <c r="L216" s="6"/>
      <c r="M216" s="36"/>
      <c r="N216" s="36"/>
      <c r="O216" s="6"/>
      <c r="P216" s="36" t="str">
        <f>IF([1]csv!G212="ST",VLOOKUP([1]csv!N212,[1]liste!$A$1:$H$15,2),"")</f>
        <v/>
      </c>
      <c r="Q216" s="36" t="str">
        <f>IF([1]csv!G212="ST",VLOOKUP([1]csv!N212,[1]liste!$A$1:$H$15,3),"")</f>
        <v/>
      </c>
      <c r="R216" s="6">
        <v>624161</v>
      </c>
      <c r="S216" s="56">
        <f t="shared" si="47"/>
        <v>624161</v>
      </c>
      <c r="T216" s="34">
        <f t="shared" si="48"/>
        <v>38.892208901229012</v>
      </c>
      <c r="U216" s="16">
        <v>0.38892208901229008</v>
      </c>
      <c r="V216" s="6">
        <v>245144</v>
      </c>
      <c r="W216" s="19">
        <v>242750</v>
      </c>
      <c r="X216" s="19">
        <v>229057</v>
      </c>
      <c r="Y216" s="6">
        <v>143669</v>
      </c>
      <c r="Z216" s="56">
        <f t="shared" si="49"/>
        <v>143669</v>
      </c>
      <c r="AA216" s="6">
        <v>85388</v>
      </c>
      <c r="AB216" s="56">
        <f t="shared" si="50"/>
        <v>85388</v>
      </c>
      <c r="AC216" s="34">
        <f t="shared" si="51"/>
        <v>62.721942573245961</v>
      </c>
      <c r="AD216" s="20">
        <f t="shared" si="41"/>
        <v>0.62721942573245959</v>
      </c>
      <c r="AE216" s="34">
        <f t="shared" si="52"/>
        <v>37.278057426754039</v>
      </c>
      <c r="AF216" s="20">
        <f t="shared" si="42"/>
        <v>0.37278057426754041</v>
      </c>
      <c r="AG216" s="20">
        <f t="shared" si="53"/>
        <v>0.25443885146491918</v>
      </c>
      <c r="AH216" s="54">
        <f t="shared" si="54"/>
        <v>25.443885146491919</v>
      </c>
      <c r="AI216" t="s">
        <v>7</v>
      </c>
      <c r="AJ216" s="36" t="str">
        <f>IF(AI216="NR","",VLOOKUP(AI216,liste!$A$20:$H$29,2))</f>
        <v>Angenommen</v>
      </c>
      <c r="AK216" s="36" t="str">
        <f>IF(AI216="NR","",VLOOKUP(AI216,liste!$A$20:$H$29,3))</f>
        <v>Accepté</v>
      </c>
      <c r="AL216" t="s">
        <v>398</v>
      </c>
      <c r="AM216" t="str">
        <f t="shared" si="55"/>
        <v/>
      </c>
      <c r="AN216" t="str">
        <f>IF(AM216="","",VLOOKUP(AM216,liste!$A$30:$H$32,2))</f>
        <v/>
      </c>
      <c r="AO216" t="str">
        <f>IF(AM216="","",VLOOKUP(AM216,liste!$A$30:$H$32,3))</f>
        <v/>
      </c>
    </row>
    <row r="217" spans="1:41" x14ac:dyDescent="0.25">
      <c r="A217" s="63" t="str">
        <f t="shared" si="43"/>
        <v>19831204</v>
      </c>
      <c r="B217" s="10">
        <v>30654</v>
      </c>
      <c r="C217" s="52">
        <f t="shared" si="44"/>
        <v>30654</v>
      </c>
      <c r="D217" s="47">
        <f t="shared" si="45"/>
        <v>30654</v>
      </c>
      <c r="E217" s="51">
        <f t="shared" si="46"/>
        <v>30654</v>
      </c>
      <c r="F217" s="6" t="s">
        <v>402</v>
      </c>
      <c r="G217" s="26" t="s">
        <v>553</v>
      </c>
      <c r="H217" s="14" t="s">
        <v>2</v>
      </c>
      <c r="I217" s="37" t="str">
        <f>IF(H217="NR","",VLOOKUP(H217,liste!$A$1:$H$15,2))</f>
        <v>Fakultatives Referendum (ab 1972)</v>
      </c>
      <c r="J217" s="37" t="str">
        <f>IF(H217="NR","",VLOOKUP(H217,liste!$A$1:$H$15,3))</f>
        <v>référendum facultatif</v>
      </c>
      <c r="K217" s="17" t="s">
        <v>4</v>
      </c>
      <c r="L217" s="6"/>
      <c r="M217" s="36"/>
      <c r="N217" s="36"/>
      <c r="O217" s="6"/>
      <c r="P217" s="36" t="str">
        <f>IF([1]csv!G213="ST",VLOOKUP([1]csv!N213,[1]liste!$A$1:$H$15,2),"")</f>
        <v/>
      </c>
      <c r="Q217" s="36" t="str">
        <f>IF([1]csv!G213="ST",VLOOKUP([1]csv!N213,[1]liste!$A$1:$H$15,3),"")</f>
        <v/>
      </c>
      <c r="R217" s="6">
        <v>624161</v>
      </c>
      <c r="S217" s="56">
        <f t="shared" si="47"/>
        <v>624161</v>
      </c>
      <c r="T217" s="34">
        <f t="shared" si="48"/>
        <v>38.892208901229012</v>
      </c>
      <c r="U217" s="16">
        <v>0.38892208901229008</v>
      </c>
      <c r="V217" s="6">
        <v>245144</v>
      </c>
      <c r="W217" s="19">
        <v>242750</v>
      </c>
      <c r="X217" s="19">
        <v>231262</v>
      </c>
      <c r="Y217" s="6">
        <v>136748</v>
      </c>
      <c r="Z217" s="56">
        <f t="shared" si="49"/>
        <v>136748</v>
      </c>
      <c r="AA217" s="6">
        <v>94514</v>
      </c>
      <c r="AB217" s="56">
        <f t="shared" si="50"/>
        <v>94514</v>
      </c>
      <c r="AC217" s="34">
        <f t="shared" si="51"/>
        <v>59.131201840336935</v>
      </c>
      <c r="AD217" s="20">
        <f t="shared" si="41"/>
        <v>0.59131201840336933</v>
      </c>
      <c r="AE217" s="34">
        <f t="shared" si="52"/>
        <v>40.868798159663065</v>
      </c>
      <c r="AF217" s="20">
        <f t="shared" si="42"/>
        <v>0.40868798159663067</v>
      </c>
      <c r="AG217" s="20">
        <f t="shared" si="53"/>
        <v>0.18262403680673867</v>
      </c>
      <c r="AH217" s="54">
        <f t="shared" si="54"/>
        <v>18.262403680673867</v>
      </c>
      <c r="AI217" t="s">
        <v>7</v>
      </c>
      <c r="AJ217" s="36" t="str">
        <f>IF(AI217="NR","",VLOOKUP(AI217,liste!$A$20:$H$29,2))</f>
        <v>Angenommen</v>
      </c>
      <c r="AK217" s="36" t="str">
        <f>IF(AI217="NR","",VLOOKUP(AI217,liste!$A$20:$H$29,3))</f>
        <v>Accepté</v>
      </c>
      <c r="AL217" t="s">
        <v>398</v>
      </c>
      <c r="AM217" t="str">
        <f t="shared" si="55"/>
        <v/>
      </c>
      <c r="AN217" t="str">
        <f>IF(AM217="","",VLOOKUP(AM217,liste!$A$30:$H$32,2))</f>
        <v/>
      </c>
      <c r="AO217" t="str">
        <f>IF(AM217="","",VLOOKUP(AM217,liste!$A$30:$H$32,3))</f>
        <v/>
      </c>
    </row>
    <row r="218" spans="1:41" x14ac:dyDescent="0.25">
      <c r="A218" s="63" t="str">
        <f t="shared" si="43"/>
        <v>19831204</v>
      </c>
      <c r="B218" s="10">
        <v>30654</v>
      </c>
      <c r="C218" s="52">
        <f t="shared" si="44"/>
        <v>30654</v>
      </c>
      <c r="D218" s="47">
        <f t="shared" si="45"/>
        <v>30654</v>
      </c>
      <c r="E218" s="51">
        <f t="shared" si="46"/>
        <v>30654</v>
      </c>
      <c r="F218" s="6" t="s">
        <v>403</v>
      </c>
      <c r="G218" s="26" t="s">
        <v>554</v>
      </c>
      <c r="H218" s="14" t="s">
        <v>2</v>
      </c>
      <c r="I218" s="37" t="str">
        <f>IF(H218="NR","",VLOOKUP(H218,liste!$A$1:$H$15,2))</f>
        <v>Fakultatives Referendum (ab 1972)</v>
      </c>
      <c r="J218" s="37" t="str">
        <f>IF(H218="NR","",VLOOKUP(H218,liste!$A$1:$H$15,3))</f>
        <v>référendum facultatif</v>
      </c>
      <c r="K218" s="17" t="s">
        <v>4</v>
      </c>
      <c r="L218" s="6"/>
      <c r="M218" s="36"/>
      <c r="N218" s="36"/>
      <c r="O218" s="6"/>
      <c r="P218" s="36" t="str">
        <f>IF([1]csv!G214="ST",VLOOKUP([1]csv!N214,[1]liste!$A$1:$H$15,2),"")</f>
        <v/>
      </c>
      <c r="Q218" s="36" t="str">
        <f>IF([1]csv!G214="ST",VLOOKUP([1]csv!N214,[1]liste!$A$1:$H$15,3),"")</f>
        <v/>
      </c>
      <c r="R218" s="6">
        <v>624161</v>
      </c>
      <c r="S218" s="56">
        <f t="shared" si="47"/>
        <v>624161</v>
      </c>
      <c r="T218" s="34">
        <f t="shared" si="48"/>
        <v>38.892208901229012</v>
      </c>
      <c r="U218" s="16">
        <v>0.38892208901229008</v>
      </c>
      <c r="V218" s="6">
        <v>245144</v>
      </c>
      <c r="W218" s="19">
        <v>242750</v>
      </c>
      <c r="X218" s="19">
        <v>227268</v>
      </c>
      <c r="Y218" s="6">
        <v>143593</v>
      </c>
      <c r="Z218" s="56">
        <f t="shared" si="49"/>
        <v>143593</v>
      </c>
      <c r="AA218" s="6">
        <v>83675</v>
      </c>
      <c r="AB218" s="56">
        <f t="shared" si="50"/>
        <v>83675</v>
      </c>
      <c r="AC218" s="34">
        <f t="shared" si="51"/>
        <v>63.182234190471164</v>
      </c>
      <c r="AD218" s="20">
        <f t="shared" si="41"/>
        <v>0.63182234190471165</v>
      </c>
      <c r="AE218" s="34">
        <f t="shared" si="52"/>
        <v>36.817765809528844</v>
      </c>
      <c r="AF218" s="20">
        <f t="shared" si="42"/>
        <v>0.36817765809528841</v>
      </c>
      <c r="AG218" s="20">
        <f t="shared" si="53"/>
        <v>0.26364468380942324</v>
      </c>
      <c r="AH218" s="54">
        <f t="shared" si="54"/>
        <v>26.364468380942323</v>
      </c>
      <c r="AI218" t="s">
        <v>7</v>
      </c>
      <c r="AJ218" s="36" t="str">
        <f>IF(AI218="NR","",VLOOKUP(AI218,liste!$A$20:$H$29,2))</f>
        <v>Angenommen</v>
      </c>
      <c r="AK218" s="36" t="str">
        <f>IF(AI218="NR","",VLOOKUP(AI218,liste!$A$20:$H$29,3))</f>
        <v>Accepté</v>
      </c>
      <c r="AL218" t="s">
        <v>398</v>
      </c>
      <c r="AM218" t="str">
        <f t="shared" si="55"/>
        <v/>
      </c>
      <c r="AN218" t="str">
        <f>IF(AM218="","",VLOOKUP(AM218,liste!$A$30:$H$32,2))</f>
        <v/>
      </c>
      <c r="AO218" t="str">
        <f>IF(AM218="","",VLOOKUP(AM218,liste!$A$30:$H$32,3))</f>
        <v/>
      </c>
    </row>
    <row r="219" spans="1:41" x14ac:dyDescent="0.25">
      <c r="A219" s="63" t="str">
        <f t="shared" si="43"/>
        <v>19831204</v>
      </c>
      <c r="B219" s="10">
        <v>30654</v>
      </c>
      <c r="C219" s="52">
        <f t="shared" si="44"/>
        <v>30654</v>
      </c>
      <c r="D219" s="47">
        <f t="shared" si="45"/>
        <v>30654</v>
      </c>
      <c r="E219" s="51">
        <f t="shared" si="46"/>
        <v>30654</v>
      </c>
      <c r="F219" s="6" t="s">
        <v>118</v>
      </c>
      <c r="G219" s="26" t="s">
        <v>555</v>
      </c>
      <c r="H219" s="14" t="s">
        <v>373</v>
      </c>
      <c r="I219" s="37" t="str">
        <f>IF(H219="NR","",VLOOKUP(H219,liste!$A$1:$H$15,2))</f>
        <v>Fakultatives Referendum (ab 1972)</v>
      </c>
      <c r="J219" s="37" t="str">
        <f>IF(H219="NR","",VLOOKUP(H219,liste!$A$1:$H$15,3))</f>
        <v>référendum facultatif</v>
      </c>
      <c r="K219" s="17" t="s">
        <v>4</v>
      </c>
      <c r="L219" s="6"/>
      <c r="M219" s="36"/>
      <c r="N219" s="36"/>
      <c r="O219" s="6"/>
      <c r="P219" s="36" t="str">
        <f>IF([1]csv!G215="ST",VLOOKUP([1]csv!N215,[1]liste!$A$1:$H$15,2),"")</f>
        <v/>
      </c>
      <c r="Q219" s="36" t="str">
        <f>IF([1]csv!G215="ST",VLOOKUP([1]csv!N215,[1]liste!$A$1:$H$15,3),"")</f>
        <v/>
      </c>
      <c r="R219" s="6">
        <v>624161</v>
      </c>
      <c r="S219" s="56">
        <f t="shared" si="47"/>
        <v>624161</v>
      </c>
      <c r="T219" s="34">
        <f t="shared" si="48"/>
        <v>38.892208901229012</v>
      </c>
      <c r="U219" s="16">
        <v>0.38892208901229008</v>
      </c>
      <c r="V219" s="6">
        <v>245144</v>
      </c>
      <c r="W219" s="19">
        <v>242750</v>
      </c>
      <c r="X219" s="19">
        <v>230837</v>
      </c>
      <c r="Y219" s="6">
        <v>108697</v>
      </c>
      <c r="Z219" s="56">
        <f t="shared" si="49"/>
        <v>108697</v>
      </c>
      <c r="AA219" s="6">
        <v>122140</v>
      </c>
      <c r="AB219" s="56">
        <f t="shared" si="50"/>
        <v>122140</v>
      </c>
      <c r="AC219" s="34">
        <f t="shared" si="51"/>
        <v>47.088205097103156</v>
      </c>
      <c r="AD219" s="20">
        <f t="shared" ref="AD219:AD282" si="56">Y219/(Y219+AA219)</f>
        <v>0.47088205097103153</v>
      </c>
      <c r="AE219" s="34">
        <f t="shared" si="52"/>
        <v>52.911794902896844</v>
      </c>
      <c r="AF219" s="20">
        <f t="shared" ref="AF219:AF282" si="57">AA219/(Y219+AA219)</f>
        <v>0.52911794902896847</v>
      </c>
      <c r="AG219" s="20">
        <f t="shared" si="53"/>
        <v>-5.8235898057936941E-2</v>
      </c>
      <c r="AH219" s="54">
        <f t="shared" si="54"/>
        <v>5.8235898057936941</v>
      </c>
      <c r="AI219" t="s">
        <v>8</v>
      </c>
      <c r="AJ219" s="36" t="str">
        <f>IF(AI219="NR","",VLOOKUP(AI219,liste!$A$20:$H$29,2))</f>
        <v>Verworfen</v>
      </c>
      <c r="AK219" s="36" t="str">
        <f>IF(AI219="NR","",VLOOKUP(AI219,liste!$A$20:$H$29,3))</f>
        <v>Rejeté</v>
      </c>
      <c r="AL219" t="s">
        <v>398</v>
      </c>
      <c r="AM219" t="str">
        <f t="shared" si="55"/>
        <v/>
      </c>
      <c r="AN219" t="str">
        <f>IF(AM219="","",VLOOKUP(AM219,liste!$A$30:$H$32,2))</f>
        <v/>
      </c>
      <c r="AO219" t="str">
        <f>IF(AM219="","",VLOOKUP(AM219,liste!$A$30:$H$32,3))</f>
        <v/>
      </c>
    </row>
    <row r="220" spans="1:41" x14ac:dyDescent="0.25">
      <c r="A220" s="63" t="str">
        <f t="shared" si="43"/>
        <v>19830605</v>
      </c>
      <c r="B220" s="10">
        <v>30472</v>
      </c>
      <c r="C220" s="52">
        <f t="shared" si="44"/>
        <v>30472</v>
      </c>
      <c r="D220" s="47">
        <f t="shared" si="45"/>
        <v>30472</v>
      </c>
      <c r="E220" s="51">
        <f t="shared" si="46"/>
        <v>30472</v>
      </c>
      <c r="F220" s="6" t="s">
        <v>103</v>
      </c>
      <c r="G220" s="26" t="s">
        <v>541</v>
      </c>
      <c r="H220" s="14" t="s">
        <v>10</v>
      </c>
      <c r="I220" s="37" t="str">
        <f>IF(H220="NR","",VLOOKUP(H220,liste!$A$1:$H$15,2))</f>
        <v>Volksinitiative</v>
      </c>
      <c r="J220" s="37" t="str">
        <f>IF(H220="NR","",VLOOKUP(H220,liste!$A$1:$H$15,3))</f>
        <v>Initiative populaire</v>
      </c>
      <c r="K220" s="17" t="s">
        <v>4</v>
      </c>
      <c r="L220" s="6"/>
      <c r="M220" s="36"/>
      <c r="N220" s="36"/>
      <c r="O220" s="6"/>
      <c r="P220" s="36" t="str">
        <f>IF([1]csv!G216="ST",VLOOKUP([1]csv!N216,[1]liste!$A$1:$H$15,2),"")</f>
        <v/>
      </c>
      <c r="Q220" s="36" t="str">
        <f>IF([1]csv!G216="ST",VLOOKUP([1]csv!N216,[1]liste!$A$1:$H$15,3),"")</f>
        <v/>
      </c>
      <c r="R220" s="6">
        <v>620579</v>
      </c>
      <c r="S220" s="56">
        <f t="shared" si="47"/>
        <v>620579</v>
      </c>
      <c r="T220" s="34">
        <f t="shared" si="48"/>
        <v>17.241157048498255</v>
      </c>
      <c r="U220" s="16">
        <v>0.17241157048498257</v>
      </c>
      <c r="V220" s="6">
        <v>107230</v>
      </c>
      <c r="W220" s="19">
        <v>106995</v>
      </c>
      <c r="X220" s="19">
        <v>105121</v>
      </c>
      <c r="Y220" s="6">
        <v>22486</v>
      </c>
      <c r="Z220" s="56">
        <f t="shared" si="49"/>
        <v>22486</v>
      </c>
      <c r="AA220" s="6">
        <v>82635</v>
      </c>
      <c r="AB220" s="56">
        <f t="shared" si="50"/>
        <v>82635</v>
      </c>
      <c r="AC220" s="34">
        <f t="shared" si="51"/>
        <v>21.390587989079251</v>
      </c>
      <c r="AD220" s="20">
        <f t="shared" si="56"/>
        <v>0.21390587989079252</v>
      </c>
      <c r="AE220" s="34">
        <f t="shared" si="52"/>
        <v>78.609412010920749</v>
      </c>
      <c r="AF220" s="20">
        <f t="shared" si="57"/>
        <v>0.78609412010920754</v>
      </c>
      <c r="AG220" s="20">
        <f t="shared" si="53"/>
        <v>-0.57218824021841508</v>
      </c>
      <c r="AH220" s="54">
        <f t="shared" si="54"/>
        <v>57.218824021841506</v>
      </c>
      <c r="AI220" t="s">
        <v>8</v>
      </c>
      <c r="AJ220" s="36" t="str">
        <f>IF(AI220="NR","",VLOOKUP(AI220,liste!$A$20:$H$29,2))</f>
        <v>Verworfen</v>
      </c>
      <c r="AK220" s="36" t="str">
        <f>IF(AI220="NR","",VLOOKUP(AI220,liste!$A$20:$H$29,3))</f>
        <v>Rejeté</v>
      </c>
      <c r="AL220" t="s">
        <v>393</v>
      </c>
      <c r="AM220" t="str">
        <f t="shared" si="55"/>
        <v/>
      </c>
      <c r="AN220" t="str">
        <f>IF(AM220="","",VLOOKUP(AM220,liste!$A$30:$H$32,2))</f>
        <v/>
      </c>
      <c r="AO220" t="str">
        <f>IF(AM220="","",VLOOKUP(AM220,liste!$A$30:$H$32,3))</f>
        <v/>
      </c>
    </row>
    <row r="221" spans="1:41" x14ac:dyDescent="0.25">
      <c r="A221" s="63" t="str">
        <f t="shared" si="43"/>
        <v>19830605</v>
      </c>
      <c r="B221" s="10">
        <v>30472</v>
      </c>
      <c r="C221" s="52">
        <f t="shared" si="44"/>
        <v>30472</v>
      </c>
      <c r="D221" s="47">
        <f t="shared" si="45"/>
        <v>30472</v>
      </c>
      <c r="E221" s="51">
        <f t="shared" si="46"/>
        <v>30472</v>
      </c>
      <c r="F221" s="6" t="s">
        <v>104</v>
      </c>
      <c r="G221" s="26" t="s">
        <v>542</v>
      </c>
      <c r="H221" s="14" t="s">
        <v>194</v>
      </c>
      <c r="I221" s="37" t="str">
        <f>IF(H221="NR","",VLOOKUP(H221,liste!$A$1:$H$15,2))</f>
        <v>Obligatorisches Finanzreferendum (bis 1.1.1995)</v>
      </c>
      <c r="J221" s="37" t="str">
        <f>IF(H221="NR","",VLOOKUP(H221,liste!$A$1:$H$15,3))</f>
        <v>réferendum obligatoire financier</v>
      </c>
      <c r="K221" s="17" t="s">
        <v>4</v>
      </c>
      <c r="L221" s="6"/>
      <c r="M221" s="36"/>
      <c r="N221" s="36"/>
      <c r="O221" s="6"/>
      <c r="P221" s="36" t="str">
        <f>IF([1]csv!G217="ST",VLOOKUP([1]csv!N217,[1]liste!$A$1:$H$15,2),"")</f>
        <v/>
      </c>
      <c r="Q221" s="36" t="str">
        <f>IF([1]csv!G217="ST",VLOOKUP([1]csv!N217,[1]liste!$A$1:$H$15,3),"")</f>
        <v/>
      </c>
      <c r="R221" s="6">
        <v>620579</v>
      </c>
      <c r="S221" s="56">
        <f t="shared" si="47"/>
        <v>620579</v>
      </c>
      <c r="T221" s="34">
        <f t="shared" si="48"/>
        <v>17.241157048498255</v>
      </c>
      <c r="U221" s="16">
        <v>0.17241157048498257</v>
      </c>
      <c r="V221" s="6">
        <v>107230</v>
      </c>
      <c r="W221" s="19">
        <v>106995</v>
      </c>
      <c r="X221" s="19">
        <v>102671</v>
      </c>
      <c r="Y221" s="6">
        <v>50879</v>
      </c>
      <c r="Z221" s="56">
        <f t="shared" si="49"/>
        <v>50879</v>
      </c>
      <c r="AA221" s="6">
        <v>51792</v>
      </c>
      <c r="AB221" s="56">
        <f t="shared" si="50"/>
        <v>51792</v>
      </c>
      <c r="AC221" s="34">
        <f t="shared" si="51"/>
        <v>49.555375909458363</v>
      </c>
      <c r="AD221" s="20">
        <f t="shared" si="56"/>
        <v>0.49555375909458366</v>
      </c>
      <c r="AE221" s="34">
        <f t="shared" si="52"/>
        <v>50.444624090541637</v>
      </c>
      <c r="AF221" s="20">
        <f t="shared" si="57"/>
        <v>0.50444624090541634</v>
      </c>
      <c r="AG221" s="20">
        <f t="shared" si="53"/>
        <v>-8.8924818108326864E-3</v>
      </c>
      <c r="AH221" s="54">
        <f t="shared" si="54"/>
        <v>0.88924818108326864</v>
      </c>
      <c r="AI221" t="s">
        <v>8</v>
      </c>
      <c r="AJ221" s="36" t="str">
        <f>IF(AI221="NR","",VLOOKUP(AI221,liste!$A$20:$H$29,2))</f>
        <v>Verworfen</v>
      </c>
      <c r="AK221" s="36" t="str">
        <f>IF(AI221="NR","",VLOOKUP(AI221,liste!$A$20:$H$29,3))</f>
        <v>Rejeté</v>
      </c>
      <c r="AL221" t="s">
        <v>393</v>
      </c>
      <c r="AM221" t="str">
        <f t="shared" si="55"/>
        <v/>
      </c>
      <c r="AN221" t="str">
        <f>IF(AM221="","",VLOOKUP(AM221,liste!$A$30:$H$32,2))</f>
        <v/>
      </c>
      <c r="AO221" t="str">
        <f>IF(AM221="","",VLOOKUP(AM221,liste!$A$30:$H$32,3))</f>
        <v/>
      </c>
    </row>
    <row r="222" spans="1:41" x14ac:dyDescent="0.25">
      <c r="A222" s="63" t="str">
        <f t="shared" si="43"/>
        <v>19830605</v>
      </c>
      <c r="B222" s="10">
        <v>30472</v>
      </c>
      <c r="C222" s="52">
        <f t="shared" si="44"/>
        <v>30472</v>
      </c>
      <c r="D222" s="47">
        <f t="shared" si="45"/>
        <v>30472</v>
      </c>
      <c r="E222" s="51">
        <f t="shared" si="46"/>
        <v>30472</v>
      </c>
      <c r="F222" s="6" t="s">
        <v>395</v>
      </c>
      <c r="G222" s="6" t="s">
        <v>543</v>
      </c>
      <c r="H222" s="14" t="s">
        <v>194</v>
      </c>
      <c r="I222" s="37" t="str">
        <f>IF(H222="NR","",VLOOKUP(H222,liste!$A$1:$H$15,2))</f>
        <v>Obligatorisches Finanzreferendum (bis 1.1.1995)</v>
      </c>
      <c r="J222" s="37" t="str">
        <f>IF(H222="NR","",VLOOKUP(H222,liste!$A$1:$H$15,3))</f>
        <v>réferendum obligatoire financier</v>
      </c>
      <c r="K222" s="17" t="s">
        <v>4</v>
      </c>
      <c r="L222" s="6"/>
      <c r="M222" s="36"/>
      <c r="N222" s="36"/>
      <c r="O222" s="6"/>
      <c r="P222" s="36" t="str">
        <f>IF([1]csv!G218="ST",VLOOKUP([1]csv!N218,[1]liste!$A$1:$H$15,2),"")</f>
        <v/>
      </c>
      <c r="Q222" s="36" t="str">
        <f>IF([1]csv!G218="ST",VLOOKUP([1]csv!N218,[1]liste!$A$1:$H$15,3),"")</f>
        <v/>
      </c>
      <c r="R222" s="6">
        <v>620579</v>
      </c>
      <c r="S222" s="56">
        <f t="shared" si="47"/>
        <v>620579</v>
      </c>
      <c r="T222" s="34">
        <f t="shared" si="48"/>
        <v>17.241157048498255</v>
      </c>
      <c r="U222" s="16">
        <v>0.17241157048498257</v>
      </c>
      <c r="V222" s="6">
        <v>107230</v>
      </c>
      <c r="W222" s="19">
        <v>106995</v>
      </c>
      <c r="X222" s="19">
        <v>102058</v>
      </c>
      <c r="Y222" s="6">
        <v>82342</v>
      </c>
      <c r="Z222" s="56">
        <f t="shared" si="49"/>
        <v>82342</v>
      </c>
      <c r="AA222" s="6">
        <v>18716</v>
      </c>
      <c r="AB222" s="56">
        <f t="shared" si="50"/>
        <v>18716</v>
      </c>
      <c r="AC222" s="34">
        <f t="shared" si="51"/>
        <v>81.479942211403355</v>
      </c>
      <c r="AD222" s="20">
        <f t="shared" si="56"/>
        <v>0.81479942211403356</v>
      </c>
      <c r="AE222" s="34">
        <f t="shared" si="52"/>
        <v>18.520057788596649</v>
      </c>
      <c r="AF222" s="20">
        <f t="shared" si="57"/>
        <v>0.18520057788596647</v>
      </c>
      <c r="AG222" s="20">
        <f t="shared" si="53"/>
        <v>0.62959884422806711</v>
      </c>
      <c r="AH222" s="54">
        <f t="shared" si="54"/>
        <v>62.959884422806709</v>
      </c>
      <c r="AI222" t="s">
        <v>7</v>
      </c>
      <c r="AJ222" s="36" t="str">
        <f>IF(AI222="NR","",VLOOKUP(AI222,liste!$A$20:$H$29,2))</f>
        <v>Angenommen</v>
      </c>
      <c r="AK222" s="36" t="str">
        <f>IF(AI222="NR","",VLOOKUP(AI222,liste!$A$20:$H$29,3))</f>
        <v>Accepté</v>
      </c>
      <c r="AL222" t="s">
        <v>393</v>
      </c>
      <c r="AM222" t="str">
        <f t="shared" si="55"/>
        <v/>
      </c>
      <c r="AN222" t="str">
        <f>IF(AM222="","",VLOOKUP(AM222,liste!$A$30:$H$32,2))</f>
        <v/>
      </c>
      <c r="AO222" t="str">
        <f>IF(AM222="","",VLOOKUP(AM222,liste!$A$30:$H$32,3))</f>
        <v/>
      </c>
    </row>
    <row r="223" spans="1:41" x14ac:dyDescent="0.25">
      <c r="A223" s="63" t="str">
        <f t="shared" si="43"/>
        <v>19830605</v>
      </c>
      <c r="B223" s="10">
        <v>30472</v>
      </c>
      <c r="C223" s="52">
        <f t="shared" si="44"/>
        <v>30472</v>
      </c>
      <c r="D223" s="47">
        <f t="shared" si="45"/>
        <v>30472</v>
      </c>
      <c r="E223" s="51">
        <f t="shared" si="46"/>
        <v>30472</v>
      </c>
      <c r="F223" s="6" t="s">
        <v>105</v>
      </c>
      <c r="G223" s="6" t="s">
        <v>544</v>
      </c>
      <c r="H223" s="14" t="s">
        <v>194</v>
      </c>
      <c r="I223" s="37" t="str">
        <f>IF(H223="NR","",VLOOKUP(H223,liste!$A$1:$H$15,2))</f>
        <v>Obligatorisches Finanzreferendum (bis 1.1.1995)</v>
      </c>
      <c r="J223" s="37" t="str">
        <f>IF(H223="NR","",VLOOKUP(H223,liste!$A$1:$H$15,3))</f>
        <v>réferendum obligatoire financier</v>
      </c>
      <c r="K223" s="17" t="s">
        <v>4</v>
      </c>
      <c r="L223" s="6"/>
      <c r="M223" s="36"/>
      <c r="N223" s="36"/>
      <c r="O223" s="6"/>
      <c r="P223" s="36" t="str">
        <f>IF([1]csv!G219="ST",VLOOKUP([1]csv!N219,[1]liste!$A$1:$H$15,2),"")</f>
        <v/>
      </c>
      <c r="Q223" s="36" t="str">
        <f>IF([1]csv!G219="ST",VLOOKUP([1]csv!N219,[1]liste!$A$1:$H$15,3),"")</f>
        <v/>
      </c>
      <c r="R223" s="6">
        <v>620579</v>
      </c>
      <c r="S223" s="56">
        <f t="shared" si="47"/>
        <v>620579</v>
      </c>
      <c r="T223" s="34">
        <f t="shared" si="48"/>
        <v>17.241157048498255</v>
      </c>
      <c r="U223" s="16">
        <v>0.17241157048498257</v>
      </c>
      <c r="V223" s="6">
        <v>107230</v>
      </c>
      <c r="W223" s="19">
        <v>106995</v>
      </c>
      <c r="X223" s="19">
        <v>101825</v>
      </c>
      <c r="Y223" s="6">
        <v>78904</v>
      </c>
      <c r="Z223" s="56">
        <f t="shared" si="49"/>
        <v>78904</v>
      </c>
      <c r="AA223" s="6">
        <v>22921</v>
      </c>
      <c r="AB223" s="56">
        <f t="shared" si="50"/>
        <v>22921</v>
      </c>
      <c r="AC223" s="34">
        <f t="shared" si="51"/>
        <v>77.489810950159594</v>
      </c>
      <c r="AD223" s="20">
        <f t="shared" si="56"/>
        <v>0.77489810950159588</v>
      </c>
      <c r="AE223" s="34">
        <f t="shared" si="52"/>
        <v>22.510189049840413</v>
      </c>
      <c r="AF223" s="20">
        <f t="shared" si="57"/>
        <v>0.22510189049840412</v>
      </c>
      <c r="AG223" s="20">
        <f t="shared" si="53"/>
        <v>0.54979621900319176</v>
      </c>
      <c r="AH223" s="54">
        <f t="shared" si="54"/>
        <v>54.979621900319174</v>
      </c>
      <c r="AI223" t="s">
        <v>7</v>
      </c>
      <c r="AJ223" s="36" t="str">
        <f>IF(AI223="NR","",VLOOKUP(AI223,liste!$A$20:$H$29,2))</f>
        <v>Angenommen</v>
      </c>
      <c r="AK223" s="36" t="str">
        <f>IF(AI223="NR","",VLOOKUP(AI223,liste!$A$20:$H$29,3))</f>
        <v>Accepté</v>
      </c>
      <c r="AL223" t="s">
        <v>393</v>
      </c>
      <c r="AM223" t="str">
        <f t="shared" si="55"/>
        <v/>
      </c>
      <c r="AN223" t="str">
        <f>IF(AM223="","",VLOOKUP(AM223,liste!$A$30:$H$32,2))</f>
        <v/>
      </c>
      <c r="AO223" t="str">
        <f>IF(AM223="","",VLOOKUP(AM223,liste!$A$30:$H$32,3))</f>
        <v/>
      </c>
    </row>
    <row r="224" spans="1:41" x14ac:dyDescent="0.25">
      <c r="A224" s="63" t="str">
        <f t="shared" si="43"/>
        <v>19830605</v>
      </c>
      <c r="B224" s="10">
        <v>30472</v>
      </c>
      <c r="C224" s="52">
        <f t="shared" si="44"/>
        <v>30472</v>
      </c>
      <c r="D224" s="47">
        <f t="shared" si="45"/>
        <v>30472</v>
      </c>
      <c r="E224" s="51">
        <f t="shared" si="46"/>
        <v>30472</v>
      </c>
      <c r="F224" s="6" t="s">
        <v>106</v>
      </c>
      <c r="G224" s="6" t="s">
        <v>545</v>
      </c>
      <c r="H224" s="14" t="s">
        <v>194</v>
      </c>
      <c r="I224" s="37" t="str">
        <f>IF(H224="NR","",VLOOKUP(H224,liste!$A$1:$H$15,2))</f>
        <v>Obligatorisches Finanzreferendum (bis 1.1.1995)</v>
      </c>
      <c r="J224" s="37" t="str">
        <f>IF(H224="NR","",VLOOKUP(H224,liste!$A$1:$H$15,3))</f>
        <v>réferendum obligatoire financier</v>
      </c>
      <c r="K224" s="17" t="s">
        <v>4</v>
      </c>
      <c r="L224" s="6"/>
      <c r="M224" s="36"/>
      <c r="N224" s="36"/>
      <c r="O224" s="6"/>
      <c r="P224" s="36" t="str">
        <f>IF([1]csv!G220="ST",VLOOKUP([1]csv!N220,[1]liste!$A$1:$H$15,2),"")</f>
        <v/>
      </c>
      <c r="Q224" s="36" t="str">
        <f>IF([1]csv!G220="ST",VLOOKUP([1]csv!N220,[1]liste!$A$1:$H$15,3),"")</f>
        <v/>
      </c>
      <c r="R224" s="6">
        <v>620579</v>
      </c>
      <c r="S224" s="56">
        <f t="shared" si="47"/>
        <v>620579</v>
      </c>
      <c r="T224" s="34">
        <f t="shared" si="48"/>
        <v>17.241157048498255</v>
      </c>
      <c r="U224" s="16">
        <v>0.17241157048498257</v>
      </c>
      <c r="V224" s="6">
        <v>107230</v>
      </c>
      <c r="W224" s="19">
        <v>106995</v>
      </c>
      <c r="X224" s="19">
        <v>102795</v>
      </c>
      <c r="Y224" s="6">
        <v>85651</v>
      </c>
      <c r="Z224" s="56">
        <f t="shared" si="49"/>
        <v>85651</v>
      </c>
      <c r="AA224" s="6">
        <v>17144</v>
      </c>
      <c r="AB224" s="56">
        <f t="shared" si="50"/>
        <v>17144</v>
      </c>
      <c r="AC224" s="34">
        <f t="shared" si="51"/>
        <v>83.322146018775229</v>
      </c>
      <c r="AD224" s="20">
        <f t="shared" si="56"/>
        <v>0.83322146018775234</v>
      </c>
      <c r="AE224" s="34">
        <f t="shared" si="52"/>
        <v>16.677853981224768</v>
      </c>
      <c r="AF224" s="20">
        <f t="shared" si="57"/>
        <v>0.16677853981224769</v>
      </c>
      <c r="AG224" s="20">
        <f t="shared" si="53"/>
        <v>0.66644292037550468</v>
      </c>
      <c r="AH224" s="54">
        <f t="shared" si="54"/>
        <v>66.644292037550471</v>
      </c>
      <c r="AI224" t="s">
        <v>7</v>
      </c>
      <c r="AJ224" s="36" t="str">
        <f>IF(AI224="NR","",VLOOKUP(AI224,liste!$A$20:$H$29,2))</f>
        <v>Angenommen</v>
      </c>
      <c r="AK224" s="36" t="str">
        <f>IF(AI224="NR","",VLOOKUP(AI224,liste!$A$20:$H$29,3))</f>
        <v>Accepté</v>
      </c>
      <c r="AL224" t="s">
        <v>393</v>
      </c>
      <c r="AM224" t="str">
        <f t="shared" si="55"/>
        <v/>
      </c>
      <c r="AN224" t="str">
        <f>IF(AM224="","",VLOOKUP(AM224,liste!$A$30:$H$32,2))</f>
        <v/>
      </c>
      <c r="AO224" t="str">
        <f>IF(AM224="","",VLOOKUP(AM224,liste!$A$30:$H$32,3))</f>
        <v/>
      </c>
    </row>
    <row r="225" spans="1:41" x14ac:dyDescent="0.25">
      <c r="A225" s="63" t="str">
        <f t="shared" si="43"/>
        <v>19830605</v>
      </c>
      <c r="B225" s="10">
        <v>30472</v>
      </c>
      <c r="C225" s="52">
        <f t="shared" si="44"/>
        <v>30472</v>
      </c>
      <c r="D225" s="47">
        <f t="shared" si="45"/>
        <v>30472</v>
      </c>
      <c r="E225" s="51">
        <f t="shared" si="46"/>
        <v>30472</v>
      </c>
      <c r="F225" s="6" t="s">
        <v>396</v>
      </c>
      <c r="G225" s="6" t="s">
        <v>546</v>
      </c>
      <c r="H225" s="14" t="s">
        <v>194</v>
      </c>
      <c r="I225" s="37" t="str">
        <f>IF(H225="NR","",VLOOKUP(H225,liste!$A$1:$H$15,2))</f>
        <v>Obligatorisches Finanzreferendum (bis 1.1.1995)</v>
      </c>
      <c r="J225" s="37" t="str">
        <f>IF(H225="NR","",VLOOKUP(H225,liste!$A$1:$H$15,3))</f>
        <v>réferendum obligatoire financier</v>
      </c>
      <c r="K225" s="17" t="s">
        <v>4</v>
      </c>
      <c r="L225" s="6"/>
      <c r="M225" s="36"/>
      <c r="N225" s="36"/>
      <c r="O225" s="6"/>
      <c r="P225" s="36" t="str">
        <f>IF([1]csv!G221="ST",VLOOKUP([1]csv!N221,[1]liste!$A$1:$H$15,2),"")</f>
        <v/>
      </c>
      <c r="Q225" s="36" t="str">
        <f>IF([1]csv!G221="ST",VLOOKUP([1]csv!N221,[1]liste!$A$1:$H$15,3),"")</f>
        <v/>
      </c>
      <c r="R225" s="6">
        <v>620579</v>
      </c>
      <c r="S225" s="56">
        <f t="shared" si="47"/>
        <v>620579</v>
      </c>
      <c r="T225" s="34">
        <f t="shared" si="48"/>
        <v>17.241157048498255</v>
      </c>
      <c r="U225" s="16">
        <v>0.17241157048498257</v>
      </c>
      <c r="V225" s="6">
        <v>107230</v>
      </c>
      <c r="W225" s="19">
        <v>106995</v>
      </c>
      <c r="X225" s="19">
        <v>102830</v>
      </c>
      <c r="Y225" s="6">
        <v>58902</v>
      </c>
      <c r="Z225" s="56">
        <f t="shared" si="49"/>
        <v>58902</v>
      </c>
      <c r="AA225" s="6">
        <v>43928</v>
      </c>
      <c r="AB225" s="56">
        <f t="shared" si="50"/>
        <v>43928</v>
      </c>
      <c r="AC225" s="34">
        <f t="shared" si="51"/>
        <v>57.280949139356217</v>
      </c>
      <c r="AD225" s="20">
        <f t="shared" si="56"/>
        <v>0.57280949139356219</v>
      </c>
      <c r="AE225" s="34">
        <f t="shared" si="52"/>
        <v>42.719050860643783</v>
      </c>
      <c r="AF225" s="20">
        <f t="shared" si="57"/>
        <v>0.42719050860643781</v>
      </c>
      <c r="AG225" s="20">
        <f t="shared" si="53"/>
        <v>0.14561898278712437</v>
      </c>
      <c r="AH225" s="54">
        <f t="shared" si="54"/>
        <v>14.561898278712437</v>
      </c>
      <c r="AI225" t="s">
        <v>7</v>
      </c>
      <c r="AJ225" s="36" t="str">
        <f>IF(AI225="NR","",VLOOKUP(AI225,liste!$A$20:$H$29,2))</f>
        <v>Angenommen</v>
      </c>
      <c r="AK225" s="36" t="str">
        <f>IF(AI225="NR","",VLOOKUP(AI225,liste!$A$20:$H$29,3))</f>
        <v>Accepté</v>
      </c>
      <c r="AL225" t="s">
        <v>393</v>
      </c>
      <c r="AM225" t="str">
        <f t="shared" si="55"/>
        <v/>
      </c>
      <c r="AN225" t="str">
        <f>IF(AM225="","",VLOOKUP(AM225,liste!$A$30:$H$32,2))</f>
        <v/>
      </c>
      <c r="AO225" t="str">
        <f>IF(AM225="","",VLOOKUP(AM225,liste!$A$30:$H$32,3))</f>
        <v/>
      </c>
    </row>
    <row r="226" spans="1:41" x14ac:dyDescent="0.25">
      <c r="A226" s="63" t="str">
        <f t="shared" si="43"/>
        <v>19830227</v>
      </c>
      <c r="B226" s="10">
        <v>30374</v>
      </c>
      <c r="C226" s="52">
        <f t="shared" si="44"/>
        <v>30374</v>
      </c>
      <c r="D226" s="47">
        <f t="shared" si="45"/>
        <v>30374</v>
      </c>
      <c r="E226" s="51">
        <f t="shared" si="46"/>
        <v>30374</v>
      </c>
      <c r="F226" s="6" t="s">
        <v>390</v>
      </c>
      <c r="G226" s="26" t="s">
        <v>540</v>
      </c>
      <c r="H226" s="14" t="s">
        <v>194</v>
      </c>
      <c r="I226" s="37" t="str">
        <f>IF(H226="NR","",VLOOKUP(H226,liste!$A$1:$H$15,2))</f>
        <v>Obligatorisches Finanzreferendum (bis 1.1.1995)</v>
      </c>
      <c r="J226" s="37" t="str">
        <f>IF(H226="NR","",VLOOKUP(H226,liste!$A$1:$H$15,3))</f>
        <v>réferendum obligatoire financier</v>
      </c>
      <c r="K226" s="17" t="s">
        <v>4</v>
      </c>
      <c r="L226" s="6"/>
      <c r="M226" s="36"/>
      <c r="N226" s="36"/>
      <c r="O226" s="6"/>
      <c r="P226" s="36" t="str">
        <f>IF([1]csv!G222="ST",VLOOKUP([1]csv!N222,[1]liste!$A$1:$H$15,2),"")</f>
        <v/>
      </c>
      <c r="Q226" s="36" t="str">
        <f>IF([1]csv!G222="ST",VLOOKUP([1]csv!N222,[1]liste!$A$1:$H$15,3),"")</f>
        <v/>
      </c>
      <c r="R226" s="6">
        <v>619612</v>
      </c>
      <c r="S226" s="56">
        <f t="shared" si="47"/>
        <v>619612</v>
      </c>
      <c r="T226" s="34">
        <f t="shared" si="48"/>
        <v>29.294784478028184</v>
      </c>
      <c r="U226" s="16">
        <v>0.29294784478028185</v>
      </c>
      <c r="V226" s="6">
        <v>184414</v>
      </c>
      <c r="W226" s="19">
        <v>181514</v>
      </c>
      <c r="X226" s="19">
        <v>177043</v>
      </c>
      <c r="Y226" s="6">
        <v>147063</v>
      </c>
      <c r="Z226" s="56">
        <f t="shared" si="49"/>
        <v>147063</v>
      </c>
      <c r="AA226" s="6">
        <v>29980</v>
      </c>
      <c r="AB226" s="56">
        <f t="shared" si="50"/>
        <v>29980</v>
      </c>
      <c r="AC226" s="34">
        <f t="shared" si="51"/>
        <v>83.066260738916526</v>
      </c>
      <c r="AD226" s="20">
        <f t="shared" si="56"/>
        <v>0.83066260738916531</v>
      </c>
      <c r="AE226" s="34">
        <f t="shared" si="52"/>
        <v>16.933739261083467</v>
      </c>
      <c r="AF226" s="20">
        <f t="shared" si="57"/>
        <v>0.16933739261083466</v>
      </c>
      <c r="AG226" s="20">
        <f t="shared" si="53"/>
        <v>0.66132521477833062</v>
      </c>
      <c r="AH226" s="54">
        <f t="shared" si="54"/>
        <v>66.132521477833066</v>
      </c>
      <c r="AI226" t="s">
        <v>7</v>
      </c>
      <c r="AJ226" s="36" t="str">
        <f>IF(AI226="NR","",VLOOKUP(AI226,liste!$A$20:$H$29,2))</f>
        <v>Angenommen</v>
      </c>
      <c r="AK226" s="36" t="str">
        <f>IF(AI226="NR","",VLOOKUP(AI226,liste!$A$20:$H$29,3))</f>
        <v>Accepté</v>
      </c>
      <c r="AL226" t="s">
        <v>391</v>
      </c>
      <c r="AM226" t="str">
        <f t="shared" si="55"/>
        <v/>
      </c>
      <c r="AN226" t="str">
        <f>IF(AM226="","",VLOOKUP(AM226,liste!$A$30:$H$32,2))</f>
        <v/>
      </c>
      <c r="AO226" t="str">
        <f>IF(AM226="","",VLOOKUP(AM226,liste!$A$30:$H$32,3))</f>
        <v/>
      </c>
    </row>
    <row r="227" spans="1:41" x14ac:dyDescent="0.25">
      <c r="A227" s="63" t="str">
        <f t="shared" si="43"/>
        <v>19821128</v>
      </c>
      <c r="B227" s="10">
        <v>30283</v>
      </c>
      <c r="C227" s="52">
        <f t="shared" si="44"/>
        <v>30283</v>
      </c>
      <c r="D227" s="47">
        <f t="shared" si="45"/>
        <v>30283</v>
      </c>
      <c r="E227" s="51">
        <f t="shared" si="46"/>
        <v>30283</v>
      </c>
      <c r="F227" s="6" t="s">
        <v>387</v>
      </c>
      <c r="G227" s="6" t="s">
        <v>539</v>
      </c>
      <c r="H227" s="14" t="s">
        <v>2</v>
      </c>
      <c r="I227" s="37" t="str">
        <f>IF(H227="NR","",VLOOKUP(H227,liste!$A$1:$H$15,2))</f>
        <v>Fakultatives Referendum (ab 1972)</v>
      </c>
      <c r="J227" s="37" t="str">
        <f>IF(H227="NR","",VLOOKUP(H227,liste!$A$1:$H$15,3))</f>
        <v>référendum facultatif</v>
      </c>
      <c r="K227" s="17" t="s">
        <v>4</v>
      </c>
      <c r="L227" s="6"/>
      <c r="M227" s="36"/>
      <c r="N227" s="36"/>
      <c r="O227" s="6"/>
      <c r="P227" s="36" t="str">
        <f>IF([1]csv!G223="ST",VLOOKUP([1]csv!N223,[1]liste!$A$1:$H$15,2),"")</f>
        <v/>
      </c>
      <c r="Q227" s="36" t="str">
        <f>IF([1]csv!G223="ST",VLOOKUP([1]csv!N223,[1]liste!$A$1:$H$15,3),"")</f>
        <v/>
      </c>
      <c r="R227" s="6">
        <v>617966</v>
      </c>
      <c r="S227" s="56">
        <f t="shared" si="47"/>
        <v>617966</v>
      </c>
      <c r="T227" s="34">
        <f t="shared" si="48"/>
        <v>30.818362175265307</v>
      </c>
      <c r="U227" s="16">
        <v>0.30818362175265307</v>
      </c>
      <c r="V227" s="6">
        <v>194190</v>
      </c>
      <c r="W227" s="19">
        <v>190447</v>
      </c>
      <c r="X227" s="19">
        <v>180262</v>
      </c>
      <c r="Y227" s="6">
        <v>83461</v>
      </c>
      <c r="Z227" s="56">
        <f t="shared" si="49"/>
        <v>83461</v>
      </c>
      <c r="AA227" s="6">
        <v>96801</v>
      </c>
      <c r="AB227" s="56">
        <f t="shared" si="50"/>
        <v>96801</v>
      </c>
      <c r="AC227" s="34">
        <f t="shared" si="51"/>
        <v>46.299830247084799</v>
      </c>
      <c r="AD227" s="20">
        <f t="shared" si="56"/>
        <v>0.462998302470848</v>
      </c>
      <c r="AE227" s="34">
        <f t="shared" si="52"/>
        <v>53.700169752915208</v>
      </c>
      <c r="AF227" s="20">
        <f t="shared" si="57"/>
        <v>0.53700169752915206</v>
      </c>
      <c r="AG227" s="20">
        <f t="shared" si="53"/>
        <v>-7.4003395058304056E-2</v>
      </c>
      <c r="AH227" s="54">
        <f t="shared" si="54"/>
        <v>7.4003395058304058</v>
      </c>
      <c r="AI227" t="s">
        <v>8</v>
      </c>
      <c r="AJ227" s="36" t="str">
        <f>IF(AI227="NR","",VLOOKUP(AI227,liste!$A$20:$H$29,2))</f>
        <v>Verworfen</v>
      </c>
      <c r="AK227" s="36" t="str">
        <f>IF(AI227="NR","",VLOOKUP(AI227,liste!$A$20:$H$29,3))</f>
        <v>Rejeté</v>
      </c>
      <c r="AL227" t="s">
        <v>388</v>
      </c>
      <c r="AM227" t="str">
        <f t="shared" si="55"/>
        <v/>
      </c>
      <c r="AN227" t="str">
        <f>IF(AM227="","",VLOOKUP(AM227,liste!$A$30:$H$32,2))</f>
        <v/>
      </c>
      <c r="AO227" t="str">
        <f>IF(AM227="","",VLOOKUP(AM227,liste!$A$30:$H$32,3))</f>
        <v/>
      </c>
    </row>
    <row r="228" spans="1:41" x14ac:dyDescent="0.25">
      <c r="A228" s="63" t="str">
        <f t="shared" si="43"/>
        <v>19820926</v>
      </c>
      <c r="B228" s="10">
        <v>30220</v>
      </c>
      <c r="C228" s="52">
        <f t="shared" si="44"/>
        <v>30220</v>
      </c>
      <c r="D228" s="47">
        <f t="shared" si="45"/>
        <v>30220</v>
      </c>
      <c r="E228" s="51">
        <f t="shared" si="46"/>
        <v>30220</v>
      </c>
      <c r="F228" s="6" t="s">
        <v>100</v>
      </c>
      <c r="G228" s="6" t="s">
        <v>536</v>
      </c>
      <c r="H228" s="14" t="s">
        <v>10</v>
      </c>
      <c r="I228" s="37" t="str">
        <f>IF(H228="NR","",VLOOKUP(H228,liste!$A$1:$H$15,2))</f>
        <v>Volksinitiative</v>
      </c>
      <c r="J228" s="37" t="str">
        <f>IF(H228="NR","",VLOOKUP(H228,liste!$A$1:$H$15,3))</f>
        <v>Initiative populaire</v>
      </c>
      <c r="K228" s="17" t="s">
        <v>4</v>
      </c>
      <c r="L228" s="6"/>
      <c r="M228" s="36"/>
      <c r="N228" s="36"/>
      <c r="O228" s="6"/>
      <c r="P228" s="36" t="str">
        <f>IF([1]csv!G224="ST",VLOOKUP([1]csv!N224,[1]liste!$A$1:$H$15,2),"")</f>
        <v/>
      </c>
      <c r="Q228" s="36" t="str">
        <f>IF([1]csv!G224="ST",VLOOKUP([1]csv!N224,[1]liste!$A$1:$H$15,3),"")</f>
        <v/>
      </c>
      <c r="R228" s="6">
        <v>617223</v>
      </c>
      <c r="S228" s="56">
        <f t="shared" si="47"/>
        <v>617223</v>
      </c>
      <c r="T228" s="34">
        <f t="shared" si="48"/>
        <v>20.105213188750255</v>
      </c>
      <c r="U228" s="16">
        <v>0.20105213188750257</v>
      </c>
      <c r="V228" s="6">
        <v>124877</v>
      </c>
      <c r="W228" s="19">
        <v>124094</v>
      </c>
      <c r="X228" s="19">
        <v>121194</v>
      </c>
      <c r="Y228" s="6">
        <v>25388</v>
      </c>
      <c r="Z228" s="56">
        <f t="shared" si="49"/>
        <v>25388</v>
      </c>
      <c r="AA228" s="6">
        <v>95806</v>
      </c>
      <c r="AB228" s="56">
        <f t="shared" si="50"/>
        <v>95806</v>
      </c>
      <c r="AC228" s="34">
        <f t="shared" si="51"/>
        <v>20.948231760648216</v>
      </c>
      <c r="AD228" s="20">
        <f t="shared" si="56"/>
        <v>0.20948231760648217</v>
      </c>
      <c r="AE228" s="34">
        <f t="shared" si="52"/>
        <v>79.051768239351787</v>
      </c>
      <c r="AF228" s="20">
        <f t="shared" si="57"/>
        <v>0.79051768239351783</v>
      </c>
      <c r="AG228" s="20">
        <f t="shared" si="53"/>
        <v>-0.58103536478703566</v>
      </c>
      <c r="AH228" s="54">
        <f t="shared" si="54"/>
        <v>58.103536478703568</v>
      </c>
      <c r="AI228" t="s">
        <v>8</v>
      </c>
      <c r="AJ228" s="36" t="str">
        <f>IF(AI228="NR","",VLOOKUP(AI228,liste!$A$20:$H$29,2))</f>
        <v>Verworfen</v>
      </c>
      <c r="AK228" s="36" t="str">
        <f>IF(AI228="NR","",VLOOKUP(AI228,liste!$A$20:$H$29,3))</f>
        <v>Rejeté</v>
      </c>
      <c r="AL228" t="s">
        <v>385</v>
      </c>
      <c r="AM228" t="str">
        <f t="shared" si="55"/>
        <v/>
      </c>
      <c r="AN228" t="str">
        <f>IF(AM228="","",VLOOKUP(AM228,liste!$A$30:$H$32,2))</f>
        <v/>
      </c>
      <c r="AO228" t="str">
        <f>IF(AM228="","",VLOOKUP(AM228,liste!$A$30:$H$32,3))</f>
        <v/>
      </c>
    </row>
    <row r="229" spans="1:41" x14ac:dyDescent="0.25">
      <c r="A229" s="63" t="str">
        <f t="shared" si="43"/>
        <v>19820926</v>
      </c>
      <c r="B229" s="10">
        <v>30220</v>
      </c>
      <c r="C229" s="52">
        <f t="shared" si="44"/>
        <v>30220</v>
      </c>
      <c r="D229" s="47">
        <f t="shared" si="45"/>
        <v>30220</v>
      </c>
      <c r="E229" s="51">
        <f t="shared" si="46"/>
        <v>30220</v>
      </c>
      <c r="F229" s="6" t="s">
        <v>101</v>
      </c>
      <c r="G229" s="6" t="s">
        <v>537</v>
      </c>
      <c r="H229" s="14" t="s">
        <v>10</v>
      </c>
      <c r="I229" s="37" t="str">
        <f>IF(H229="NR","",VLOOKUP(H229,liste!$A$1:$H$15,2))</f>
        <v>Volksinitiative</v>
      </c>
      <c r="J229" s="37" t="str">
        <f>IF(H229="NR","",VLOOKUP(H229,liste!$A$1:$H$15,3))</f>
        <v>Initiative populaire</v>
      </c>
      <c r="K229" s="17" t="s">
        <v>4</v>
      </c>
      <c r="L229" s="6"/>
      <c r="M229" s="36"/>
      <c r="N229" s="36"/>
      <c r="O229" s="6"/>
      <c r="P229" s="36" t="str">
        <f>IF([1]csv!G225="ST",VLOOKUP([1]csv!N225,[1]liste!$A$1:$H$15,2),"")</f>
        <v/>
      </c>
      <c r="Q229" s="36" t="str">
        <f>IF([1]csv!G225="ST",VLOOKUP([1]csv!N225,[1]liste!$A$1:$H$15,3),"")</f>
        <v/>
      </c>
      <c r="R229" s="6">
        <v>617223</v>
      </c>
      <c r="S229" s="56">
        <f t="shared" si="47"/>
        <v>617223</v>
      </c>
      <c r="T229" s="34">
        <f t="shared" si="48"/>
        <v>20.105213188750255</v>
      </c>
      <c r="U229" s="16">
        <v>0.20105213188750257</v>
      </c>
      <c r="V229" s="6">
        <v>124877</v>
      </c>
      <c r="W229" s="19">
        <v>124094</v>
      </c>
      <c r="X229" s="19">
        <v>121716</v>
      </c>
      <c r="Y229" s="6">
        <v>43251</v>
      </c>
      <c r="Z229" s="56">
        <f t="shared" si="49"/>
        <v>43251</v>
      </c>
      <c r="AA229" s="6">
        <v>78465</v>
      </c>
      <c r="AB229" s="56">
        <f t="shared" si="50"/>
        <v>78465</v>
      </c>
      <c r="AC229" s="34">
        <f t="shared" si="51"/>
        <v>35.534358671004632</v>
      </c>
      <c r="AD229" s="20">
        <f t="shared" si="56"/>
        <v>0.35534358671004634</v>
      </c>
      <c r="AE229" s="34">
        <f t="shared" si="52"/>
        <v>64.465641328995375</v>
      </c>
      <c r="AF229" s="20">
        <f t="shared" si="57"/>
        <v>0.64465641328995371</v>
      </c>
      <c r="AG229" s="20">
        <f t="shared" si="53"/>
        <v>-0.28931282657990737</v>
      </c>
      <c r="AH229" s="54">
        <f t="shared" si="54"/>
        <v>28.931282657990735</v>
      </c>
      <c r="AI229" t="s">
        <v>8</v>
      </c>
      <c r="AJ229" s="36" t="str">
        <f>IF(AI229="NR","",VLOOKUP(AI229,liste!$A$20:$H$29,2))</f>
        <v>Verworfen</v>
      </c>
      <c r="AK229" s="36" t="str">
        <f>IF(AI229="NR","",VLOOKUP(AI229,liste!$A$20:$H$29,3))</f>
        <v>Rejeté</v>
      </c>
      <c r="AL229" t="s">
        <v>385</v>
      </c>
      <c r="AM229" t="str">
        <f t="shared" si="55"/>
        <v/>
      </c>
      <c r="AN229" t="str">
        <f>IF(AM229="","",VLOOKUP(AM229,liste!$A$30:$H$32,2))</f>
        <v/>
      </c>
      <c r="AO229" t="str">
        <f>IF(AM229="","",VLOOKUP(AM229,liste!$A$30:$H$32,3))</f>
        <v/>
      </c>
    </row>
    <row r="230" spans="1:41" x14ac:dyDescent="0.25">
      <c r="A230" s="63" t="str">
        <f t="shared" si="43"/>
        <v>19820926</v>
      </c>
      <c r="B230" s="10">
        <v>30220</v>
      </c>
      <c r="C230" s="52">
        <f t="shared" si="44"/>
        <v>30220</v>
      </c>
      <c r="D230" s="47">
        <f t="shared" si="45"/>
        <v>30220</v>
      </c>
      <c r="E230" s="51">
        <f t="shared" si="46"/>
        <v>30220</v>
      </c>
      <c r="F230" s="6" t="s">
        <v>102</v>
      </c>
      <c r="G230" s="6" t="s">
        <v>538</v>
      </c>
      <c r="H230" s="14" t="s">
        <v>194</v>
      </c>
      <c r="I230" s="37" t="str">
        <f>IF(H230="NR","",VLOOKUP(H230,liste!$A$1:$H$15,2))</f>
        <v>Obligatorisches Finanzreferendum (bis 1.1.1995)</v>
      </c>
      <c r="J230" s="37" t="str">
        <f>IF(H230="NR","",VLOOKUP(H230,liste!$A$1:$H$15,3))</f>
        <v>réferendum obligatoire financier</v>
      </c>
      <c r="K230" s="17" t="s">
        <v>4</v>
      </c>
      <c r="L230" s="6"/>
      <c r="M230" s="36"/>
      <c r="N230" s="36"/>
      <c r="O230" s="6"/>
      <c r="P230" s="36" t="str">
        <f>IF([1]csv!G226="ST",VLOOKUP([1]csv!N226,[1]liste!$A$1:$H$15,2),"")</f>
        <v/>
      </c>
      <c r="Q230" s="36" t="str">
        <f>IF([1]csv!G226="ST",VLOOKUP([1]csv!N226,[1]liste!$A$1:$H$15,3),"")</f>
        <v/>
      </c>
      <c r="R230" s="6">
        <v>617223</v>
      </c>
      <c r="S230" s="56">
        <f t="shared" si="47"/>
        <v>617223</v>
      </c>
      <c r="T230" s="34">
        <f t="shared" si="48"/>
        <v>20.105213188750255</v>
      </c>
      <c r="U230" s="16">
        <v>0.20105213188750257</v>
      </c>
      <c r="V230" s="6">
        <v>124877</v>
      </c>
      <c r="W230" s="19">
        <v>124094</v>
      </c>
      <c r="X230" s="19">
        <v>119903</v>
      </c>
      <c r="Y230" s="6">
        <v>103989</v>
      </c>
      <c r="Z230" s="56">
        <f t="shared" si="49"/>
        <v>103989</v>
      </c>
      <c r="AA230" s="6">
        <v>15914</v>
      </c>
      <c r="AB230" s="56">
        <f t="shared" si="50"/>
        <v>15914</v>
      </c>
      <c r="AC230" s="34">
        <f t="shared" si="51"/>
        <v>86.727604813891219</v>
      </c>
      <c r="AD230" s="20">
        <f t="shared" si="56"/>
        <v>0.86727604813891224</v>
      </c>
      <c r="AE230" s="34">
        <f t="shared" si="52"/>
        <v>13.272395186108771</v>
      </c>
      <c r="AF230" s="20">
        <f t="shared" si="57"/>
        <v>0.13272395186108771</v>
      </c>
      <c r="AG230" s="20">
        <f t="shared" si="53"/>
        <v>0.73455209627782447</v>
      </c>
      <c r="AH230" s="54">
        <f t="shared" si="54"/>
        <v>73.455209627782452</v>
      </c>
      <c r="AI230" t="s">
        <v>7</v>
      </c>
      <c r="AJ230" s="36" t="str">
        <f>IF(AI230="NR","",VLOOKUP(AI230,liste!$A$20:$H$29,2))</f>
        <v>Angenommen</v>
      </c>
      <c r="AK230" s="36" t="str">
        <f>IF(AI230="NR","",VLOOKUP(AI230,liste!$A$20:$H$29,3))</f>
        <v>Accepté</v>
      </c>
      <c r="AL230" t="s">
        <v>385</v>
      </c>
      <c r="AM230" t="str">
        <f t="shared" si="55"/>
        <v/>
      </c>
      <c r="AN230" t="str">
        <f>IF(AM230="","",VLOOKUP(AM230,liste!$A$30:$H$32,2))</f>
        <v/>
      </c>
      <c r="AO230" t="str">
        <f>IF(AM230="","",VLOOKUP(AM230,liste!$A$30:$H$32,3))</f>
        <v/>
      </c>
    </row>
    <row r="231" spans="1:41" x14ac:dyDescent="0.25">
      <c r="A231" s="63" t="str">
        <f t="shared" si="43"/>
        <v>19820606</v>
      </c>
      <c r="B231" s="10">
        <v>30108</v>
      </c>
      <c r="C231" s="52">
        <f t="shared" si="44"/>
        <v>30108</v>
      </c>
      <c r="D231" s="47">
        <f t="shared" si="45"/>
        <v>30108</v>
      </c>
      <c r="E231" s="51">
        <f t="shared" si="46"/>
        <v>30108</v>
      </c>
      <c r="F231" s="6" t="s">
        <v>96</v>
      </c>
      <c r="G231" s="6" t="s">
        <v>532</v>
      </c>
      <c r="H231" s="14" t="s">
        <v>1</v>
      </c>
      <c r="I231" s="37" t="str">
        <f>IF(H231="NR","",VLOOKUP(H231,liste!$A$1:$H$15,2))</f>
        <v>Obligatorisches Referendum</v>
      </c>
      <c r="J231" s="37" t="str">
        <f>IF(H231="NR","",VLOOKUP(H231,liste!$A$1:$H$15,3))</f>
        <v>référendum facultatif</v>
      </c>
      <c r="K231" s="17" t="s">
        <v>4</v>
      </c>
      <c r="L231" s="6"/>
      <c r="M231" s="36"/>
      <c r="N231" s="36"/>
      <c r="O231" s="6"/>
      <c r="P231" s="36" t="str">
        <f>IF([1]csv!G227="ST",VLOOKUP([1]csv!N227,[1]liste!$A$1:$H$15,2),"")</f>
        <v/>
      </c>
      <c r="Q231" s="36" t="str">
        <f>IF([1]csv!G227="ST",VLOOKUP([1]csv!N227,[1]liste!$A$1:$H$15,3),"")</f>
        <v/>
      </c>
      <c r="R231" s="6">
        <v>613760</v>
      </c>
      <c r="S231" s="56">
        <f t="shared" si="47"/>
        <v>613760</v>
      </c>
      <c r="T231" s="34">
        <f t="shared" si="48"/>
        <v>39.85140771637122</v>
      </c>
      <c r="U231" s="16">
        <v>0.39851407716371218</v>
      </c>
      <c r="V231" s="6">
        <v>246052</v>
      </c>
      <c r="W231" s="19">
        <v>244592</v>
      </c>
      <c r="X231" s="19">
        <v>238174</v>
      </c>
      <c r="Y231" s="6">
        <v>85148</v>
      </c>
      <c r="Z231" s="56">
        <f t="shared" si="49"/>
        <v>85148</v>
      </c>
      <c r="AA231" s="6">
        <v>153026</v>
      </c>
      <c r="AB231" s="56">
        <f t="shared" si="50"/>
        <v>153026</v>
      </c>
      <c r="AC231" s="34">
        <f t="shared" si="51"/>
        <v>35.750333789582406</v>
      </c>
      <c r="AD231" s="20">
        <f t="shared" si="56"/>
        <v>0.35750333789582406</v>
      </c>
      <c r="AE231" s="34">
        <f t="shared" si="52"/>
        <v>64.249666210417587</v>
      </c>
      <c r="AF231" s="20">
        <f t="shared" si="57"/>
        <v>0.64249666210417589</v>
      </c>
      <c r="AG231" s="20">
        <f t="shared" si="53"/>
        <v>-0.28499332420835183</v>
      </c>
      <c r="AH231" s="54">
        <f t="shared" si="54"/>
        <v>28.499332420835184</v>
      </c>
      <c r="AI231" t="s">
        <v>8</v>
      </c>
      <c r="AJ231" s="36" t="str">
        <f>IF(AI231="NR","",VLOOKUP(AI231,liste!$A$20:$H$29,2))</f>
        <v>Verworfen</v>
      </c>
      <c r="AK231" s="36" t="str">
        <f>IF(AI231="NR","",VLOOKUP(AI231,liste!$A$20:$H$29,3))</f>
        <v>Rejeté</v>
      </c>
      <c r="AL231" t="s">
        <v>382</v>
      </c>
      <c r="AM231" t="str">
        <f t="shared" si="55"/>
        <v/>
      </c>
      <c r="AN231" t="str">
        <f>IF(AM231="","",VLOOKUP(AM231,liste!$A$30:$H$32,2))</f>
        <v/>
      </c>
      <c r="AO231" t="str">
        <f>IF(AM231="","",VLOOKUP(AM231,liste!$A$30:$H$32,3))</f>
        <v/>
      </c>
    </row>
    <row r="232" spans="1:41" x14ac:dyDescent="0.25">
      <c r="A232" s="63" t="str">
        <f t="shared" si="43"/>
        <v>19820606</v>
      </c>
      <c r="B232" s="10">
        <v>30108</v>
      </c>
      <c r="C232" s="52">
        <f t="shared" si="44"/>
        <v>30108</v>
      </c>
      <c r="D232" s="47">
        <f t="shared" si="45"/>
        <v>30108</v>
      </c>
      <c r="E232" s="51">
        <f t="shared" si="46"/>
        <v>30108</v>
      </c>
      <c r="F232" s="6" t="s">
        <v>97</v>
      </c>
      <c r="G232" s="6" t="s">
        <v>533</v>
      </c>
      <c r="H232" s="14" t="s">
        <v>10</v>
      </c>
      <c r="I232" s="37" t="str">
        <f>IF(H232="NR","",VLOOKUP(H232,liste!$A$1:$H$15,2))</f>
        <v>Volksinitiative</v>
      </c>
      <c r="J232" s="37" t="str">
        <f>IF(H232="NR","",VLOOKUP(H232,liste!$A$1:$H$15,3))</f>
        <v>Initiative populaire</v>
      </c>
      <c r="K232" s="17" t="s">
        <v>4</v>
      </c>
      <c r="L232" s="6"/>
      <c r="M232" s="36"/>
      <c r="N232" s="36"/>
      <c r="O232" s="6"/>
      <c r="P232" s="36" t="str">
        <f>IF([1]csv!G228="ST",VLOOKUP([1]csv!N228,[1]liste!$A$1:$H$15,2),"")</f>
        <v/>
      </c>
      <c r="Q232" s="36" t="str">
        <f>IF([1]csv!G228="ST",VLOOKUP([1]csv!N228,[1]liste!$A$1:$H$15,3),"")</f>
        <v/>
      </c>
      <c r="R232" s="6">
        <v>613760</v>
      </c>
      <c r="S232" s="56">
        <f t="shared" si="47"/>
        <v>613760</v>
      </c>
      <c r="T232" s="34">
        <f t="shared" si="48"/>
        <v>39.851570646506779</v>
      </c>
      <c r="U232" s="16">
        <v>0.39851570646506779</v>
      </c>
      <c r="V232" s="6">
        <v>246052</v>
      </c>
      <c r="W232" s="19">
        <v>244593</v>
      </c>
      <c r="X232" s="19">
        <v>231081</v>
      </c>
      <c r="Y232" s="6">
        <v>137187</v>
      </c>
      <c r="Z232" s="56">
        <f t="shared" si="49"/>
        <v>137187</v>
      </c>
      <c r="AA232" s="6">
        <v>93894</v>
      </c>
      <c r="AB232" s="56">
        <f t="shared" si="50"/>
        <v>93894</v>
      </c>
      <c r="AC232" s="34">
        <f t="shared" si="51"/>
        <v>59.367494514910355</v>
      </c>
      <c r="AD232" s="20">
        <f t="shared" si="56"/>
        <v>0.59367494514910357</v>
      </c>
      <c r="AE232" s="34">
        <f t="shared" si="52"/>
        <v>40.632505485089645</v>
      </c>
      <c r="AF232" s="20">
        <f t="shared" si="57"/>
        <v>0.40632505485089643</v>
      </c>
      <c r="AG232" s="20">
        <f t="shared" si="53"/>
        <v>0.18734989029820714</v>
      </c>
      <c r="AH232" s="54">
        <f t="shared" si="54"/>
        <v>18.734989029820714</v>
      </c>
      <c r="AI232" s="11" t="s">
        <v>7</v>
      </c>
      <c r="AJ232" s="36" t="str">
        <f>IF(AI232="NR","",VLOOKUP(AI232,liste!$A$20:$H$29,2))</f>
        <v>Angenommen</v>
      </c>
      <c r="AK232" s="36" t="str">
        <f>IF(AI232="NR","",VLOOKUP(AI232,liste!$A$20:$H$29,3))</f>
        <v>Accepté</v>
      </c>
      <c r="AL232" t="s">
        <v>382</v>
      </c>
      <c r="AM232" t="str">
        <f t="shared" si="55"/>
        <v/>
      </c>
      <c r="AN232" t="str">
        <f>IF(AM232="","",VLOOKUP(AM232,liste!$A$30:$H$32,2))</f>
        <v/>
      </c>
      <c r="AO232" t="str">
        <f>IF(AM232="","",VLOOKUP(AM232,liste!$A$30:$H$32,3))</f>
        <v/>
      </c>
    </row>
    <row r="233" spans="1:41" x14ac:dyDescent="0.25">
      <c r="A233" s="63" t="str">
        <f t="shared" si="43"/>
        <v>19820606</v>
      </c>
      <c r="B233" s="10">
        <v>30108</v>
      </c>
      <c r="C233" s="52">
        <f t="shared" si="44"/>
        <v>30108</v>
      </c>
      <c r="D233" s="47">
        <f t="shared" si="45"/>
        <v>30108</v>
      </c>
      <c r="E233" s="51">
        <f t="shared" si="46"/>
        <v>30108</v>
      </c>
      <c r="F233" s="6" t="s">
        <v>384</v>
      </c>
      <c r="G233" s="6" t="s">
        <v>534</v>
      </c>
      <c r="H233" s="14" t="s">
        <v>11</v>
      </c>
      <c r="I233" s="37" t="str">
        <f>IF(H233="NR","",VLOOKUP(H233,liste!$A$1:$H$15,2))</f>
        <v>Gegenvorschlag Grosser Rat</v>
      </c>
      <c r="J233" s="37" t="str">
        <f>IF(H233="NR","",VLOOKUP(H233,liste!$A$1:$H$15,3))</f>
        <v>Contre-projet du Grand Conseil</v>
      </c>
      <c r="K233" s="17" t="s">
        <v>4</v>
      </c>
      <c r="L233" s="6"/>
      <c r="M233" s="36"/>
      <c r="N233" s="36"/>
      <c r="O233" s="6"/>
      <c r="P233" s="36" t="str">
        <f>IF([1]csv!G229="ST",VLOOKUP([1]csv!N229,[1]liste!$A$1:$H$15,2),"")</f>
        <v/>
      </c>
      <c r="Q233" s="36" t="str">
        <f>IF([1]csv!G229="ST",VLOOKUP([1]csv!N229,[1]liste!$A$1:$H$15,3),"")</f>
        <v/>
      </c>
      <c r="R233" s="6">
        <v>613760</v>
      </c>
      <c r="S233" s="56">
        <f t="shared" si="47"/>
        <v>613760</v>
      </c>
      <c r="T233" s="34">
        <f t="shared" si="48"/>
        <v>39.85140771637122</v>
      </c>
      <c r="U233" s="16">
        <v>0.39851407716371218</v>
      </c>
      <c r="V233" s="6">
        <v>246052</v>
      </c>
      <c r="W233" s="19">
        <v>244592</v>
      </c>
      <c r="X233" s="19">
        <v>203685</v>
      </c>
      <c r="Y233" s="6">
        <v>107589</v>
      </c>
      <c r="Z233" s="56">
        <f t="shared" si="49"/>
        <v>107589</v>
      </c>
      <c r="AA233" s="6">
        <v>96096</v>
      </c>
      <c r="AB233" s="56">
        <f t="shared" si="50"/>
        <v>96096</v>
      </c>
      <c r="AC233" s="34">
        <f t="shared" si="51"/>
        <v>52.821268134619636</v>
      </c>
      <c r="AD233" s="20">
        <f t="shared" si="56"/>
        <v>0.52821268134619637</v>
      </c>
      <c r="AE233" s="34">
        <f t="shared" si="52"/>
        <v>47.178731865380371</v>
      </c>
      <c r="AF233" s="20">
        <f t="shared" si="57"/>
        <v>0.47178731865380369</v>
      </c>
      <c r="AG233" s="20">
        <f t="shared" si="53"/>
        <v>5.6425362692392678E-2</v>
      </c>
      <c r="AH233" s="54">
        <f t="shared" si="54"/>
        <v>5.642536269239268</v>
      </c>
      <c r="AI233" s="6" t="s">
        <v>878</v>
      </c>
      <c r="AJ233" s="36" t="str">
        <f>IF(AI233="NR","",VLOOKUP(AI233,liste!$A$20:$H$29,2))</f>
        <v/>
      </c>
      <c r="AK233" s="36" t="str">
        <f>IF(AI233="NR","",VLOOKUP(AI233,liste!$A$20:$H$29,3))</f>
        <v/>
      </c>
      <c r="AL233" t="s">
        <v>382</v>
      </c>
      <c r="AM233" t="str">
        <f t="shared" si="55"/>
        <v/>
      </c>
      <c r="AN233" t="str">
        <f>IF(AM233="","",VLOOKUP(AM233,liste!$A$30:$H$32,2))</f>
        <v/>
      </c>
      <c r="AO233" t="str">
        <f>IF(AM233="","",VLOOKUP(AM233,liste!$A$30:$H$32,3))</f>
        <v/>
      </c>
    </row>
    <row r="234" spans="1:41" x14ac:dyDescent="0.25">
      <c r="A234" s="63" t="str">
        <f t="shared" si="43"/>
        <v>19820606</v>
      </c>
      <c r="B234" s="10">
        <v>30108</v>
      </c>
      <c r="C234" s="52">
        <f t="shared" si="44"/>
        <v>30108</v>
      </c>
      <c r="D234" s="47">
        <f t="shared" si="45"/>
        <v>30108</v>
      </c>
      <c r="E234" s="51">
        <f t="shared" si="46"/>
        <v>30108</v>
      </c>
      <c r="F234" s="6" t="s">
        <v>98</v>
      </c>
      <c r="G234" s="6" t="s">
        <v>535</v>
      </c>
      <c r="H234" s="14" t="s">
        <v>194</v>
      </c>
      <c r="I234" s="37" t="str">
        <f>IF(H234="NR","",VLOOKUP(H234,liste!$A$1:$H$15,2))</f>
        <v>Obligatorisches Finanzreferendum (bis 1.1.1995)</v>
      </c>
      <c r="J234" s="37" t="str">
        <f>IF(H234="NR","",VLOOKUP(H234,liste!$A$1:$H$15,3))</f>
        <v>réferendum obligatoire financier</v>
      </c>
      <c r="K234" s="17" t="s">
        <v>4</v>
      </c>
      <c r="L234" s="6"/>
      <c r="M234" s="36"/>
      <c r="N234" s="36"/>
      <c r="O234" s="6"/>
      <c r="P234" s="36" t="str">
        <f>IF([1]csv!G230="ST",VLOOKUP([1]csv!N230,[1]liste!$A$1:$H$15,2),"")</f>
        <v/>
      </c>
      <c r="Q234" s="36" t="str">
        <f>IF([1]csv!G230="ST",VLOOKUP([1]csv!N230,[1]liste!$A$1:$H$15,3),"")</f>
        <v/>
      </c>
      <c r="R234" s="6">
        <v>613760</v>
      </c>
      <c r="S234" s="56">
        <f t="shared" si="47"/>
        <v>613760</v>
      </c>
      <c r="T234" s="34">
        <f t="shared" si="48"/>
        <v>39.85140771637122</v>
      </c>
      <c r="U234" s="16">
        <v>0.39851407716371218</v>
      </c>
      <c r="V234" s="6">
        <v>246052</v>
      </c>
      <c r="W234" s="19">
        <v>244592</v>
      </c>
      <c r="X234" s="19">
        <v>227347</v>
      </c>
      <c r="Y234" s="6">
        <v>187007</v>
      </c>
      <c r="Z234" s="56">
        <f t="shared" si="49"/>
        <v>187007</v>
      </c>
      <c r="AA234" s="6">
        <v>40340</v>
      </c>
      <c r="AB234" s="56">
        <f t="shared" si="50"/>
        <v>40340</v>
      </c>
      <c r="AC234" s="34">
        <f t="shared" si="51"/>
        <v>82.25619867427325</v>
      </c>
      <c r="AD234" s="20">
        <f t="shared" si="56"/>
        <v>0.82256198674273251</v>
      </c>
      <c r="AE234" s="34">
        <f t="shared" si="52"/>
        <v>17.743801325726754</v>
      </c>
      <c r="AF234" s="20">
        <f t="shared" si="57"/>
        <v>0.17743801325726752</v>
      </c>
      <c r="AG234" s="20">
        <f t="shared" si="53"/>
        <v>0.64512397348546502</v>
      </c>
      <c r="AH234" s="54">
        <f t="shared" si="54"/>
        <v>64.5123973485465</v>
      </c>
      <c r="AI234" t="s">
        <v>7</v>
      </c>
      <c r="AJ234" s="36" t="str">
        <f>IF(AI234="NR","",VLOOKUP(AI234,liste!$A$20:$H$29,2))</f>
        <v>Angenommen</v>
      </c>
      <c r="AK234" s="36" t="str">
        <f>IF(AI234="NR","",VLOOKUP(AI234,liste!$A$20:$H$29,3))</f>
        <v>Accepté</v>
      </c>
      <c r="AL234" t="s">
        <v>382</v>
      </c>
      <c r="AM234" t="str">
        <f t="shared" si="55"/>
        <v/>
      </c>
      <c r="AN234" t="str">
        <f>IF(AM234="","",VLOOKUP(AM234,liste!$A$30:$H$32,2))</f>
        <v/>
      </c>
      <c r="AO234" t="str">
        <f>IF(AM234="","",VLOOKUP(AM234,liste!$A$30:$H$32,3))</f>
        <v/>
      </c>
    </row>
    <row r="235" spans="1:41" x14ac:dyDescent="0.25">
      <c r="A235" s="63" t="str">
        <f t="shared" si="43"/>
        <v>19810927</v>
      </c>
      <c r="B235" s="10">
        <v>29856</v>
      </c>
      <c r="C235" s="52">
        <f t="shared" si="44"/>
        <v>29856</v>
      </c>
      <c r="D235" s="47">
        <f t="shared" si="45"/>
        <v>29856</v>
      </c>
      <c r="E235" s="51">
        <f t="shared" si="46"/>
        <v>29856</v>
      </c>
      <c r="F235" s="6" t="s">
        <v>379</v>
      </c>
      <c r="G235" s="6" t="s">
        <v>529</v>
      </c>
      <c r="H235" s="14" t="s">
        <v>1</v>
      </c>
      <c r="I235" s="37" t="str">
        <f>IF(H235="NR","",VLOOKUP(H235,liste!$A$1:$H$15,2))</f>
        <v>Obligatorisches Referendum</v>
      </c>
      <c r="J235" s="37" t="str">
        <f>IF(H235="NR","",VLOOKUP(H235,liste!$A$1:$H$15,3))</f>
        <v>référendum facultatif</v>
      </c>
      <c r="K235" s="17" t="s">
        <v>4</v>
      </c>
      <c r="L235" s="6"/>
      <c r="M235" s="36"/>
      <c r="N235" s="36"/>
      <c r="O235" s="6"/>
      <c r="P235" s="36" t="str">
        <f>IF([1]csv!G231="ST",VLOOKUP([1]csv!N231,[1]liste!$A$1:$H$15,2),"")</f>
        <v/>
      </c>
      <c r="Q235" s="36" t="str">
        <f>IF([1]csv!G231="ST",VLOOKUP([1]csv!N231,[1]liste!$A$1:$H$15,3),"")</f>
        <v/>
      </c>
      <c r="R235" s="6">
        <v>610114</v>
      </c>
      <c r="S235" s="56">
        <f t="shared" si="47"/>
        <v>610114</v>
      </c>
      <c r="T235" s="34">
        <f t="shared" si="48"/>
        <v>16.542318320838401</v>
      </c>
      <c r="U235" s="16">
        <v>0.16542318320838401</v>
      </c>
      <c r="V235" s="6">
        <v>101206</v>
      </c>
      <c r="W235" s="19">
        <v>100927</v>
      </c>
      <c r="X235" s="19">
        <v>94301</v>
      </c>
      <c r="Y235" s="6">
        <v>64685</v>
      </c>
      <c r="Z235" s="56">
        <f t="shared" si="49"/>
        <v>64685</v>
      </c>
      <c r="AA235" s="6">
        <v>29616</v>
      </c>
      <c r="AB235" s="56">
        <f t="shared" si="50"/>
        <v>29616</v>
      </c>
      <c r="AC235" s="34">
        <f t="shared" si="51"/>
        <v>68.59418245829842</v>
      </c>
      <c r="AD235" s="20">
        <f t="shared" si="56"/>
        <v>0.68594182458298425</v>
      </c>
      <c r="AE235" s="34">
        <f t="shared" si="52"/>
        <v>31.405817541701573</v>
      </c>
      <c r="AF235" s="20">
        <f t="shared" si="57"/>
        <v>0.31405817541701575</v>
      </c>
      <c r="AG235" s="20">
        <f t="shared" si="53"/>
        <v>0.3718836491659685</v>
      </c>
      <c r="AH235" s="54">
        <f t="shared" si="54"/>
        <v>37.188364916596854</v>
      </c>
      <c r="AI235" t="s">
        <v>7</v>
      </c>
      <c r="AJ235" s="36" t="str">
        <f>IF(AI235="NR","",VLOOKUP(AI235,liste!$A$20:$H$29,2))</f>
        <v>Angenommen</v>
      </c>
      <c r="AK235" s="36" t="str">
        <f>IF(AI235="NR","",VLOOKUP(AI235,liste!$A$20:$H$29,3))</f>
        <v>Accepté</v>
      </c>
      <c r="AL235" t="s">
        <v>380</v>
      </c>
      <c r="AM235" t="str">
        <f t="shared" si="55"/>
        <v/>
      </c>
      <c r="AN235" t="str">
        <f>IF(AM235="","",VLOOKUP(AM235,liste!$A$30:$H$32,2))</f>
        <v/>
      </c>
      <c r="AO235" t="str">
        <f>IF(AM235="","",VLOOKUP(AM235,liste!$A$30:$H$32,3))</f>
        <v/>
      </c>
    </row>
    <row r="236" spans="1:41" x14ac:dyDescent="0.25">
      <c r="A236" s="63" t="str">
        <f t="shared" si="43"/>
        <v>19810927</v>
      </c>
      <c r="B236" s="10">
        <v>29856</v>
      </c>
      <c r="C236" s="52">
        <f t="shared" si="44"/>
        <v>29856</v>
      </c>
      <c r="D236" s="47">
        <f t="shared" si="45"/>
        <v>29856</v>
      </c>
      <c r="E236" s="51">
        <f t="shared" si="46"/>
        <v>29856</v>
      </c>
      <c r="F236" s="6" t="s">
        <v>95</v>
      </c>
      <c r="G236" s="6" t="s">
        <v>530</v>
      </c>
      <c r="H236" s="14" t="s">
        <v>373</v>
      </c>
      <c r="I236" s="37" t="str">
        <f>IF(H236="NR","",VLOOKUP(H236,liste!$A$1:$H$15,2))</f>
        <v>Fakultatives Referendum (ab 1972)</v>
      </c>
      <c r="J236" s="37" t="str">
        <f>IF(H236="NR","",VLOOKUP(H236,liste!$A$1:$H$15,3))</f>
        <v>référendum facultatif</v>
      </c>
      <c r="K236" s="17" t="s">
        <v>4</v>
      </c>
      <c r="L236" s="6"/>
      <c r="M236" s="36"/>
      <c r="N236" s="36"/>
      <c r="O236" s="6"/>
      <c r="P236" s="36" t="str">
        <f>IF([1]csv!G232="ST",VLOOKUP([1]csv!N232,[1]liste!$A$1:$H$15,2),"")</f>
        <v/>
      </c>
      <c r="Q236" s="36" t="str">
        <f>IF([1]csv!G232="ST",VLOOKUP([1]csv!N232,[1]liste!$A$1:$H$15,3),"")</f>
        <v/>
      </c>
      <c r="R236" s="6">
        <v>610114</v>
      </c>
      <c r="S236" s="56">
        <f t="shared" si="47"/>
        <v>610114</v>
      </c>
      <c r="T236" s="34">
        <f t="shared" si="48"/>
        <v>16.542318320838401</v>
      </c>
      <c r="U236" s="16">
        <v>0.16542318320838401</v>
      </c>
      <c r="V236" s="6">
        <v>101206</v>
      </c>
      <c r="W236" s="19">
        <v>100927</v>
      </c>
      <c r="X236" s="19">
        <v>95261</v>
      </c>
      <c r="Y236" s="6">
        <v>48329</v>
      </c>
      <c r="Z236" s="56">
        <f t="shared" si="49"/>
        <v>48329</v>
      </c>
      <c r="AA236" s="6">
        <v>46932</v>
      </c>
      <c r="AB236" s="56">
        <f t="shared" si="50"/>
        <v>46932</v>
      </c>
      <c r="AC236" s="34">
        <f t="shared" si="51"/>
        <v>50.73324865369878</v>
      </c>
      <c r="AD236" s="20">
        <f t="shared" si="56"/>
        <v>0.50733248653698781</v>
      </c>
      <c r="AE236" s="34">
        <f t="shared" si="52"/>
        <v>49.266751346301213</v>
      </c>
      <c r="AF236" s="20">
        <f t="shared" si="57"/>
        <v>0.49266751346301213</v>
      </c>
      <c r="AG236" s="20">
        <f t="shared" si="53"/>
        <v>1.4664973073975685E-2</v>
      </c>
      <c r="AH236" s="54">
        <f t="shared" si="54"/>
        <v>1.4664973073975685</v>
      </c>
      <c r="AI236" t="s">
        <v>7</v>
      </c>
      <c r="AJ236" s="36" t="str">
        <f>IF(AI236="NR","",VLOOKUP(AI236,liste!$A$20:$H$29,2))</f>
        <v>Angenommen</v>
      </c>
      <c r="AK236" s="36" t="str">
        <f>IF(AI236="NR","",VLOOKUP(AI236,liste!$A$20:$H$29,3))</f>
        <v>Accepté</v>
      </c>
      <c r="AL236" t="s">
        <v>380</v>
      </c>
      <c r="AM236" t="str">
        <f t="shared" si="55"/>
        <v/>
      </c>
      <c r="AN236" t="str">
        <f>IF(AM236="","",VLOOKUP(AM236,liste!$A$30:$H$32,2))</f>
        <v/>
      </c>
      <c r="AO236" t="str">
        <f>IF(AM236="","",VLOOKUP(AM236,liste!$A$30:$H$32,3))</f>
        <v/>
      </c>
    </row>
    <row r="237" spans="1:41" x14ac:dyDescent="0.25">
      <c r="A237" s="63" t="str">
        <f t="shared" si="43"/>
        <v>19810927</v>
      </c>
      <c r="B237" s="10">
        <v>29856</v>
      </c>
      <c r="C237" s="52">
        <f t="shared" si="44"/>
        <v>29856</v>
      </c>
      <c r="D237" s="47">
        <f t="shared" si="45"/>
        <v>29856</v>
      </c>
      <c r="E237" s="51">
        <f t="shared" si="46"/>
        <v>29856</v>
      </c>
      <c r="F237" s="6" t="s">
        <v>99</v>
      </c>
      <c r="G237" s="6" t="s">
        <v>531</v>
      </c>
      <c r="H237" s="14" t="s">
        <v>194</v>
      </c>
      <c r="I237" s="37" t="str">
        <f>IF(H237="NR","",VLOOKUP(H237,liste!$A$1:$H$15,2))</f>
        <v>Obligatorisches Finanzreferendum (bis 1.1.1995)</v>
      </c>
      <c r="J237" s="37" t="str">
        <f>IF(H237="NR","",VLOOKUP(H237,liste!$A$1:$H$15,3))</f>
        <v>réferendum obligatoire financier</v>
      </c>
      <c r="K237" s="17" t="s">
        <v>4</v>
      </c>
      <c r="L237" s="6"/>
      <c r="M237" s="36"/>
      <c r="N237" s="36"/>
      <c r="O237" s="6"/>
      <c r="P237" s="36" t="str">
        <f>IF([1]csv!G233="ST",VLOOKUP([1]csv!N233,[1]liste!$A$1:$H$15,2),"")</f>
        <v/>
      </c>
      <c r="Q237" s="36" t="str">
        <f>IF([1]csv!G233="ST",VLOOKUP([1]csv!N233,[1]liste!$A$1:$H$15,3),"")</f>
        <v/>
      </c>
      <c r="R237" s="6">
        <v>610114</v>
      </c>
      <c r="S237" s="56">
        <f t="shared" si="47"/>
        <v>610114</v>
      </c>
      <c r="T237" s="34">
        <f t="shared" si="48"/>
        <v>16.542318320838401</v>
      </c>
      <c r="U237" s="16">
        <v>0.16542318320838401</v>
      </c>
      <c r="V237" s="6">
        <v>101206</v>
      </c>
      <c r="W237" s="19">
        <v>100927</v>
      </c>
      <c r="X237" s="19">
        <v>98611</v>
      </c>
      <c r="Y237" s="6">
        <v>85351</v>
      </c>
      <c r="Z237" s="56">
        <f t="shared" si="49"/>
        <v>85351</v>
      </c>
      <c r="AA237" s="6">
        <v>13260</v>
      </c>
      <c r="AB237" s="56">
        <f t="shared" si="50"/>
        <v>13260</v>
      </c>
      <c r="AC237" s="34">
        <f t="shared" si="51"/>
        <v>86.553224285323139</v>
      </c>
      <c r="AD237" s="20">
        <f t="shared" si="56"/>
        <v>0.86553224285323138</v>
      </c>
      <c r="AE237" s="34">
        <f t="shared" si="52"/>
        <v>13.446775714676862</v>
      </c>
      <c r="AF237" s="20">
        <f t="shared" si="57"/>
        <v>0.13446775714676862</v>
      </c>
      <c r="AG237" s="20">
        <f t="shared" si="53"/>
        <v>0.73106448570646276</v>
      </c>
      <c r="AH237" s="54">
        <f t="shared" si="54"/>
        <v>73.106448570646279</v>
      </c>
      <c r="AI237" t="s">
        <v>7</v>
      </c>
      <c r="AJ237" s="36" t="str">
        <f>IF(AI237="NR","",VLOOKUP(AI237,liste!$A$20:$H$29,2))</f>
        <v>Angenommen</v>
      </c>
      <c r="AK237" s="36" t="str">
        <f>IF(AI237="NR","",VLOOKUP(AI237,liste!$A$20:$H$29,3))</f>
        <v>Accepté</v>
      </c>
      <c r="AL237" t="s">
        <v>380</v>
      </c>
      <c r="AM237" t="str">
        <f t="shared" si="55"/>
        <v/>
      </c>
      <c r="AN237" t="str">
        <f>IF(AM237="","",VLOOKUP(AM237,liste!$A$30:$H$32,2))</f>
        <v/>
      </c>
      <c r="AO237" t="str">
        <f>IF(AM237="","",VLOOKUP(AM237,liste!$A$30:$H$32,3))</f>
        <v/>
      </c>
    </row>
    <row r="238" spans="1:41" x14ac:dyDescent="0.25">
      <c r="A238" s="63" t="str">
        <f t="shared" si="43"/>
        <v>19810614</v>
      </c>
      <c r="B238" s="10">
        <v>29751</v>
      </c>
      <c r="C238" s="52">
        <f t="shared" si="44"/>
        <v>29751</v>
      </c>
      <c r="D238" s="47">
        <f t="shared" si="45"/>
        <v>29751</v>
      </c>
      <c r="E238" s="51">
        <f t="shared" si="46"/>
        <v>29751</v>
      </c>
      <c r="F238" s="6" t="s">
        <v>376</v>
      </c>
      <c r="G238" s="6" t="s">
        <v>528</v>
      </c>
      <c r="H238" s="14" t="s">
        <v>10</v>
      </c>
      <c r="I238" s="37" t="str">
        <f>IF(H238="NR","",VLOOKUP(H238,liste!$A$1:$H$15,2))</f>
        <v>Volksinitiative</v>
      </c>
      <c r="J238" s="37" t="str">
        <f>IF(H238="NR","",VLOOKUP(H238,liste!$A$1:$H$15,3))</f>
        <v>Initiative populaire</v>
      </c>
      <c r="K238" s="17" t="s">
        <v>4</v>
      </c>
      <c r="L238" s="6"/>
      <c r="M238" s="36"/>
      <c r="N238" s="36"/>
      <c r="O238" s="6"/>
      <c r="P238" s="36" t="str">
        <f>IF([1]csv!G234="ST",VLOOKUP([1]csv!N234,[1]liste!$A$1:$H$15,2),"")</f>
        <v/>
      </c>
      <c r="Q238" s="36" t="str">
        <f>IF([1]csv!G234="ST",VLOOKUP([1]csv!N234,[1]liste!$A$1:$H$15,3),"")</f>
        <v/>
      </c>
      <c r="R238" s="6">
        <v>607525</v>
      </c>
      <c r="S238" s="56">
        <f t="shared" si="47"/>
        <v>607525</v>
      </c>
      <c r="T238" s="34">
        <f t="shared" si="48"/>
        <v>29.20538249454755</v>
      </c>
      <c r="U238" s="16">
        <v>0.29205382494547549</v>
      </c>
      <c r="V238" s="6">
        <v>178718</v>
      </c>
      <c r="W238" s="19">
        <v>177430</v>
      </c>
      <c r="X238" s="19">
        <v>174982</v>
      </c>
      <c r="Y238" s="6">
        <v>87868</v>
      </c>
      <c r="Z238" s="56">
        <f t="shared" si="49"/>
        <v>87868</v>
      </c>
      <c r="AA238" s="6">
        <v>87114</v>
      </c>
      <c r="AB238" s="56">
        <f t="shared" si="50"/>
        <v>87114</v>
      </c>
      <c r="AC238" s="34">
        <f t="shared" si="51"/>
        <v>50.215450732075297</v>
      </c>
      <c r="AD238" s="20">
        <f t="shared" si="56"/>
        <v>0.50215450732075295</v>
      </c>
      <c r="AE238" s="34">
        <f t="shared" si="52"/>
        <v>49.784549267924696</v>
      </c>
      <c r="AF238" s="20">
        <f t="shared" si="57"/>
        <v>0.49784549267924699</v>
      </c>
      <c r="AG238" s="20">
        <f t="shared" si="53"/>
        <v>4.3090146415059594E-3</v>
      </c>
      <c r="AH238" s="54">
        <f t="shared" si="54"/>
        <v>0.43090146415059594</v>
      </c>
      <c r="AI238" t="s">
        <v>7</v>
      </c>
      <c r="AJ238" s="36" t="str">
        <f>IF(AI238="NR","",VLOOKUP(AI238,liste!$A$20:$H$29,2))</f>
        <v>Angenommen</v>
      </c>
      <c r="AK238" s="36" t="str">
        <f>IF(AI238="NR","",VLOOKUP(AI238,liste!$A$20:$H$29,3))</f>
        <v>Accepté</v>
      </c>
      <c r="AL238" t="s">
        <v>377</v>
      </c>
      <c r="AM238" t="str">
        <f t="shared" si="55"/>
        <v/>
      </c>
      <c r="AN238" t="str">
        <f>IF(AM238="","",VLOOKUP(AM238,liste!$A$30:$H$32,2))</f>
        <v/>
      </c>
      <c r="AO238" t="str">
        <f>IF(AM238="","",VLOOKUP(AM238,liste!$A$30:$H$32,3))</f>
        <v/>
      </c>
    </row>
    <row r="239" spans="1:41" x14ac:dyDescent="0.25">
      <c r="A239" s="63" t="str">
        <f t="shared" si="43"/>
        <v>19810405</v>
      </c>
      <c r="B239" s="10">
        <v>29681</v>
      </c>
      <c r="C239" s="52">
        <f t="shared" si="44"/>
        <v>29681</v>
      </c>
      <c r="D239" s="47">
        <f t="shared" si="45"/>
        <v>29681</v>
      </c>
      <c r="E239" s="51">
        <f t="shared" si="46"/>
        <v>29681</v>
      </c>
      <c r="F239" s="6" t="s">
        <v>93</v>
      </c>
      <c r="G239" s="6" t="s">
        <v>526</v>
      </c>
      <c r="H239" s="14" t="s">
        <v>373</v>
      </c>
      <c r="I239" s="37" t="str">
        <f>IF(H239="NR","",VLOOKUP(H239,liste!$A$1:$H$15,2))</f>
        <v>Fakultatives Referendum (ab 1972)</v>
      </c>
      <c r="J239" s="37" t="str">
        <f>IF(H239="NR","",VLOOKUP(H239,liste!$A$1:$H$15,3))</f>
        <v>référendum facultatif</v>
      </c>
      <c r="K239" s="17" t="s">
        <v>4</v>
      </c>
      <c r="L239" s="6"/>
      <c r="M239" s="36"/>
      <c r="N239" s="36"/>
      <c r="O239" s="6"/>
      <c r="P239" s="36" t="str">
        <f>IF([1]csv!G235="ST",VLOOKUP([1]csv!N235,[1]liste!$A$1:$H$15,2),"")</f>
        <v/>
      </c>
      <c r="Q239" s="36" t="str">
        <f>IF([1]csv!G235="ST",VLOOKUP([1]csv!N235,[1]liste!$A$1:$H$15,3),"")</f>
        <v/>
      </c>
      <c r="R239" s="6">
        <v>607204</v>
      </c>
      <c r="S239" s="56">
        <f t="shared" si="47"/>
        <v>607204</v>
      </c>
      <c r="T239" s="34">
        <f t="shared" si="48"/>
        <v>32.592505978221489</v>
      </c>
      <c r="U239" s="16">
        <v>0.32592505978221487</v>
      </c>
      <c r="V239" s="6">
        <v>201811</v>
      </c>
      <c r="W239" s="19">
        <v>197903</v>
      </c>
      <c r="X239" s="19">
        <v>190944</v>
      </c>
      <c r="Y239" s="6">
        <v>87317</v>
      </c>
      <c r="Z239" s="56">
        <f t="shared" si="49"/>
        <v>87317</v>
      </c>
      <c r="AA239" s="6">
        <v>103677</v>
      </c>
      <c r="AB239" s="56">
        <f t="shared" si="50"/>
        <v>103677</v>
      </c>
      <c r="AC239" s="34">
        <f t="shared" si="51"/>
        <v>45.717142946898853</v>
      </c>
      <c r="AD239" s="20">
        <f t="shared" si="56"/>
        <v>0.45717142946898853</v>
      </c>
      <c r="AE239" s="34">
        <f t="shared" si="52"/>
        <v>54.282857053101139</v>
      </c>
      <c r="AF239" s="20">
        <f t="shared" si="57"/>
        <v>0.54282857053101141</v>
      </c>
      <c r="AG239" s="20">
        <f t="shared" si="53"/>
        <v>-8.5657141062022879E-2</v>
      </c>
      <c r="AH239" s="54">
        <f t="shared" si="54"/>
        <v>8.5657141062022877</v>
      </c>
      <c r="AI239" t="s">
        <v>8</v>
      </c>
      <c r="AJ239" s="36" t="str">
        <f>IF(AI239="NR","",VLOOKUP(AI239,liste!$A$20:$H$29,2))</f>
        <v>Verworfen</v>
      </c>
      <c r="AK239" s="36" t="str">
        <f>IF(AI239="NR","",VLOOKUP(AI239,liste!$A$20:$H$29,3))</f>
        <v>Rejeté</v>
      </c>
      <c r="AL239" t="s">
        <v>374</v>
      </c>
      <c r="AM239" t="str">
        <f t="shared" si="55"/>
        <v/>
      </c>
      <c r="AN239" t="str">
        <f>IF(AM239="","",VLOOKUP(AM239,liste!$A$30:$H$32,2))</f>
        <v/>
      </c>
      <c r="AO239" t="str">
        <f>IF(AM239="","",VLOOKUP(AM239,liste!$A$30:$H$32,3))</f>
        <v/>
      </c>
    </row>
    <row r="240" spans="1:41" x14ac:dyDescent="0.25">
      <c r="A240" s="63" t="str">
        <f t="shared" si="43"/>
        <v>19810405</v>
      </c>
      <c r="B240" s="10">
        <v>29681</v>
      </c>
      <c r="C240" s="52">
        <f t="shared" si="44"/>
        <v>29681</v>
      </c>
      <c r="D240" s="47">
        <f t="shared" si="45"/>
        <v>29681</v>
      </c>
      <c r="E240" s="51">
        <f t="shared" si="46"/>
        <v>29681</v>
      </c>
      <c r="F240" s="6" t="s">
        <v>94</v>
      </c>
      <c r="G240" s="6" t="s">
        <v>527</v>
      </c>
      <c r="H240" s="14" t="s">
        <v>194</v>
      </c>
      <c r="I240" s="37" t="str">
        <f>IF(H240="NR","",VLOOKUP(H240,liste!$A$1:$H$15,2))</f>
        <v>Obligatorisches Finanzreferendum (bis 1.1.1995)</v>
      </c>
      <c r="J240" s="37" t="str">
        <f>IF(H240="NR","",VLOOKUP(H240,liste!$A$1:$H$15,3))</f>
        <v>réferendum obligatoire financier</v>
      </c>
      <c r="K240" s="17" t="s">
        <v>4</v>
      </c>
      <c r="L240" s="6"/>
      <c r="M240" s="36"/>
      <c r="N240" s="36"/>
      <c r="O240" s="6"/>
      <c r="P240" s="36" t="str">
        <f>IF([1]csv!G236="ST",VLOOKUP([1]csv!N236,[1]liste!$A$1:$H$15,2),"")</f>
        <v/>
      </c>
      <c r="Q240" s="36" t="str">
        <f>IF([1]csv!G236="ST",VLOOKUP([1]csv!N236,[1]liste!$A$1:$H$15,3),"")</f>
        <v/>
      </c>
      <c r="R240" s="6">
        <v>607204</v>
      </c>
      <c r="S240" s="56">
        <f t="shared" si="47"/>
        <v>607204</v>
      </c>
      <c r="T240" s="34">
        <f t="shared" si="48"/>
        <v>32.597446657136651</v>
      </c>
      <c r="U240" s="16">
        <v>0.32597446657136647</v>
      </c>
      <c r="V240" s="6">
        <v>201811</v>
      </c>
      <c r="W240" s="19">
        <v>197933</v>
      </c>
      <c r="X240" s="19">
        <v>190467</v>
      </c>
      <c r="Y240" s="6">
        <v>106040</v>
      </c>
      <c r="Z240" s="56">
        <f t="shared" si="49"/>
        <v>106040</v>
      </c>
      <c r="AA240" s="6">
        <v>84427</v>
      </c>
      <c r="AB240" s="56">
        <f t="shared" si="50"/>
        <v>84427</v>
      </c>
      <c r="AC240" s="34">
        <f t="shared" si="51"/>
        <v>55.673686255361822</v>
      </c>
      <c r="AD240" s="20">
        <f t="shared" si="56"/>
        <v>0.55673686255361821</v>
      </c>
      <c r="AE240" s="34">
        <f t="shared" si="52"/>
        <v>44.326313744638178</v>
      </c>
      <c r="AF240" s="20">
        <f t="shared" si="57"/>
        <v>0.44326313744638179</v>
      </c>
      <c r="AG240" s="20">
        <f t="shared" si="53"/>
        <v>0.11347372510723641</v>
      </c>
      <c r="AH240" s="54">
        <f t="shared" si="54"/>
        <v>11.347372510723641</v>
      </c>
      <c r="AI240" t="s">
        <v>7</v>
      </c>
      <c r="AJ240" s="36" t="str">
        <f>IF(AI240="NR","",VLOOKUP(AI240,liste!$A$20:$H$29,2))</f>
        <v>Angenommen</v>
      </c>
      <c r="AK240" s="36" t="str">
        <f>IF(AI240="NR","",VLOOKUP(AI240,liste!$A$20:$H$29,3))</f>
        <v>Accepté</v>
      </c>
      <c r="AL240" t="s">
        <v>374</v>
      </c>
      <c r="AM240" t="str">
        <f t="shared" si="55"/>
        <v/>
      </c>
      <c r="AN240" t="str">
        <f>IF(AM240="","",VLOOKUP(AM240,liste!$A$30:$H$32,2))</f>
        <v/>
      </c>
      <c r="AO240" t="str">
        <f>IF(AM240="","",VLOOKUP(AM240,liste!$A$30:$H$32,3))</f>
        <v/>
      </c>
    </row>
    <row r="241" spans="1:41" x14ac:dyDescent="0.25">
      <c r="A241" s="63" t="str">
        <f t="shared" si="43"/>
        <v>19801130</v>
      </c>
      <c r="B241" s="10">
        <v>29555</v>
      </c>
      <c r="C241" s="52">
        <f t="shared" si="44"/>
        <v>29555</v>
      </c>
      <c r="D241" s="47">
        <f t="shared" si="45"/>
        <v>29555</v>
      </c>
      <c r="E241" s="51">
        <f t="shared" si="46"/>
        <v>29555</v>
      </c>
      <c r="F241" s="6" t="s">
        <v>91</v>
      </c>
      <c r="G241" s="6" t="s">
        <v>524</v>
      </c>
      <c r="H241" s="14" t="s">
        <v>194</v>
      </c>
      <c r="I241" s="37" t="str">
        <f>IF(H241="NR","",VLOOKUP(H241,liste!$A$1:$H$15,2))</f>
        <v>Obligatorisches Finanzreferendum (bis 1.1.1995)</v>
      </c>
      <c r="J241" s="37" t="str">
        <f>IF(H241="NR","",VLOOKUP(H241,liste!$A$1:$H$15,3))</f>
        <v>réferendum obligatoire financier</v>
      </c>
      <c r="K241" s="17" t="s">
        <v>4</v>
      </c>
      <c r="L241" s="6"/>
      <c r="M241" s="36"/>
      <c r="N241" s="36"/>
      <c r="O241" s="6"/>
      <c r="P241" s="36" t="str">
        <f>IF([1]csv!G237="ST",VLOOKUP([1]csv!N237,[1]liste!$A$1:$H$15,2),"")</f>
        <v/>
      </c>
      <c r="Q241" s="36" t="str">
        <f>IF([1]csv!G237="ST",VLOOKUP([1]csv!N237,[1]liste!$A$1:$H$15,3),"")</f>
        <v/>
      </c>
      <c r="R241" s="6">
        <v>604950</v>
      </c>
      <c r="S241" s="56">
        <f t="shared" si="47"/>
        <v>604950</v>
      </c>
      <c r="T241" s="34">
        <f t="shared" si="48"/>
        <v>40.647491528225473</v>
      </c>
      <c r="U241" s="16">
        <v>0.40647491528225471</v>
      </c>
      <c r="V241" s="6">
        <v>253104</v>
      </c>
      <c r="W241" s="6">
        <v>245897</v>
      </c>
      <c r="X241" s="19">
        <v>231555</v>
      </c>
      <c r="Y241" s="6">
        <v>131196</v>
      </c>
      <c r="Z241" s="56">
        <f t="shared" si="49"/>
        <v>131196</v>
      </c>
      <c r="AA241" s="6">
        <v>100359</v>
      </c>
      <c r="AB241" s="56">
        <f t="shared" si="50"/>
        <v>100359</v>
      </c>
      <c r="AC241" s="34">
        <f t="shared" si="51"/>
        <v>56.658677204119968</v>
      </c>
      <c r="AD241" s="20">
        <f t="shared" si="56"/>
        <v>0.56658677204119967</v>
      </c>
      <c r="AE241" s="34">
        <f t="shared" si="52"/>
        <v>43.341322795880025</v>
      </c>
      <c r="AF241" s="20">
        <f t="shared" si="57"/>
        <v>0.43341322795880027</v>
      </c>
      <c r="AG241" s="20">
        <f t="shared" si="53"/>
        <v>0.1331735440823994</v>
      </c>
      <c r="AH241" s="54">
        <f t="shared" si="54"/>
        <v>13.31735440823994</v>
      </c>
      <c r="AI241" t="s">
        <v>7</v>
      </c>
      <c r="AJ241" s="36" t="str">
        <f>IF(AI241="NR","",VLOOKUP(AI241,liste!$A$20:$H$29,2))</f>
        <v>Angenommen</v>
      </c>
      <c r="AK241" s="36" t="str">
        <f>IF(AI241="NR","",VLOOKUP(AI241,liste!$A$20:$H$29,3))</f>
        <v>Accepté</v>
      </c>
      <c r="AL241" t="s">
        <v>371</v>
      </c>
      <c r="AM241" t="str">
        <f t="shared" si="55"/>
        <v/>
      </c>
      <c r="AN241" t="str">
        <f>IF(AM241="","",VLOOKUP(AM241,liste!$A$30:$H$32,2))</f>
        <v/>
      </c>
      <c r="AO241" t="str">
        <f>IF(AM241="","",VLOOKUP(AM241,liste!$A$30:$H$32,3))</f>
        <v/>
      </c>
    </row>
    <row r="242" spans="1:41" x14ac:dyDescent="0.25">
      <c r="A242" s="63" t="str">
        <f t="shared" si="43"/>
        <v>19801130</v>
      </c>
      <c r="B242" s="10">
        <v>29555</v>
      </c>
      <c r="C242" s="52">
        <f t="shared" si="44"/>
        <v>29555</v>
      </c>
      <c r="D242" s="47">
        <f t="shared" si="45"/>
        <v>29555</v>
      </c>
      <c r="E242" s="51">
        <f t="shared" si="46"/>
        <v>29555</v>
      </c>
      <c r="F242" s="6" t="s">
        <v>92</v>
      </c>
      <c r="G242" s="6" t="s">
        <v>525</v>
      </c>
      <c r="H242" s="14" t="s">
        <v>10</v>
      </c>
      <c r="I242" s="37" t="str">
        <f>IF(H242="NR","",VLOOKUP(H242,liste!$A$1:$H$15,2))</f>
        <v>Volksinitiative</v>
      </c>
      <c r="J242" s="37" t="str">
        <f>IF(H242="NR","",VLOOKUP(H242,liste!$A$1:$H$15,3))</f>
        <v>Initiative populaire</v>
      </c>
      <c r="K242" s="17" t="s">
        <v>4</v>
      </c>
      <c r="L242" s="6"/>
      <c r="M242" s="36"/>
      <c r="N242" s="36"/>
      <c r="O242" s="6"/>
      <c r="P242" s="36" t="str">
        <f>IF([1]csv!G238="ST",VLOOKUP([1]csv!N238,[1]liste!$A$1:$H$15,2),"")</f>
        <v/>
      </c>
      <c r="Q242" s="36" t="str">
        <f>IF([1]csv!G238="ST",VLOOKUP([1]csv!N238,[1]liste!$A$1:$H$15,3),"")</f>
        <v/>
      </c>
      <c r="R242" s="6">
        <v>604950</v>
      </c>
      <c r="S242" s="56">
        <f t="shared" si="47"/>
        <v>604950</v>
      </c>
      <c r="T242" s="34">
        <f t="shared" si="48"/>
        <v>40.647326225307879</v>
      </c>
      <c r="U242" s="16">
        <v>0.40647326225307878</v>
      </c>
      <c r="V242" s="6">
        <v>253104</v>
      </c>
      <c r="W242" s="19">
        <v>245896</v>
      </c>
      <c r="X242" s="19">
        <v>234870</v>
      </c>
      <c r="Y242" s="6">
        <v>152654</v>
      </c>
      <c r="Z242" s="56">
        <f t="shared" si="49"/>
        <v>152654</v>
      </c>
      <c r="AA242" s="6">
        <v>82216</v>
      </c>
      <c r="AB242" s="56">
        <f t="shared" si="50"/>
        <v>82216</v>
      </c>
      <c r="AC242" s="34">
        <f t="shared" si="51"/>
        <v>64.995103674373055</v>
      </c>
      <c r="AD242" s="20">
        <f t="shared" si="56"/>
        <v>0.64995103674373056</v>
      </c>
      <c r="AE242" s="34">
        <f t="shared" si="52"/>
        <v>35.004896325626945</v>
      </c>
      <c r="AF242" s="20">
        <f t="shared" si="57"/>
        <v>0.35004896325626944</v>
      </c>
      <c r="AG242" s="20">
        <f t="shared" si="53"/>
        <v>0.29990207348746112</v>
      </c>
      <c r="AH242" s="54">
        <f t="shared" si="54"/>
        <v>29.990207348746111</v>
      </c>
      <c r="AI242" t="s">
        <v>7</v>
      </c>
      <c r="AJ242" s="36" t="str">
        <f>IF(AI242="NR","",VLOOKUP(AI242,liste!$A$20:$H$29,2))</f>
        <v>Angenommen</v>
      </c>
      <c r="AK242" s="36" t="str">
        <f>IF(AI242="NR","",VLOOKUP(AI242,liste!$A$20:$H$29,3))</f>
        <v>Accepté</v>
      </c>
      <c r="AL242" t="s">
        <v>371</v>
      </c>
      <c r="AM242" t="str">
        <f t="shared" si="55"/>
        <v/>
      </c>
      <c r="AN242" t="str">
        <f>IF(AM242="","",VLOOKUP(AM242,liste!$A$30:$H$32,2))</f>
        <v/>
      </c>
      <c r="AO242" t="str">
        <f>IF(AM242="","",VLOOKUP(AM242,liste!$A$30:$H$32,3))</f>
        <v/>
      </c>
    </row>
    <row r="243" spans="1:41" x14ac:dyDescent="0.25">
      <c r="A243" s="63" t="str">
        <f t="shared" si="43"/>
        <v>19800928</v>
      </c>
      <c r="B243" s="10">
        <v>29492</v>
      </c>
      <c r="C243" s="52">
        <f t="shared" si="44"/>
        <v>29492</v>
      </c>
      <c r="D243" s="47">
        <f t="shared" si="45"/>
        <v>29492</v>
      </c>
      <c r="E243" s="51">
        <f t="shared" si="46"/>
        <v>29492</v>
      </c>
      <c r="F243" s="6" t="s">
        <v>368</v>
      </c>
      <c r="G243" s="6" t="s">
        <v>523</v>
      </c>
      <c r="H243" s="14" t="s">
        <v>1</v>
      </c>
      <c r="I243" s="37" t="str">
        <f>IF(H243="NR","",VLOOKUP(H243,liste!$A$1:$H$15,2))</f>
        <v>Obligatorisches Referendum</v>
      </c>
      <c r="J243" s="37" t="str">
        <f>IF(H243="NR","",VLOOKUP(H243,liste!$A$1:$H$15,3))</f>
        <v>référendum facultatif</v>
      </c>
      <c r="K243" s="17" t="s">
        <v>4</v>
      </c>
      <c r="L243" s="6"/>
      <c r="M243" s="36"/>
      <c r="N243" s="36"/>
      <c r="O243" s="6"/>
      <c r="P243" s="36" t="str">
        <f>IF([1]csv!G239="ST",VLOOKUP([1]csv!N239,[1]liste!$A$1:$H$15,2),"")</f>
        <v/>
      </c>
      <c r="Q243" s="36" t="str">
        <f>IF([1]csv!G239="ST",VLOOKUP([1]csv!N239,[1]liste!$A$1:$H$15,3),"")</f>
        <v/>
      </c>
      <c r="R243" s="6">
        <v>602233</v>
      </c>
      <c r="S243" s="56">
        <f t="shared" si="47"/>
        <v>602233</v>
      </c>
      <c r="T243" s="34">
        <f t="shared" si="48"/>
        <v>11.240998085458619</v>
      </c>
      <c r="U243" s="16">
        <v>0.11240998085458619</v>
      </c>
      <c r="V243" s="6">
        <v>68551</v>
      </c>
      <c r="W243" s="6">
        <v>67697</v>
      </c>
      <c r="X243" s="19">
        <v>65601</v>
      </c>
      <c r="Y243" s="6">
        <v>54600</v>
      </c>
      <c r="Z243" s="56">
        <f t="shared" si="49"/>
        <v>54600</v>
      </c>
      <c r="AA243" s="6">
        <v>11001</v>
      </c>
      <c r="AB243" s="56">
        <f t="shared" si="50"/>
        <v>11001</v>
      </c>
      <c r="AC243" s="34">
        <f t="shared" si="51"/>
        <v>83.230438560387796</v>
      </c>
      <c r="AD243" s="20">
        <f t="shared" si="56"/>
        <v>0.83230438560387798</v>
      </c>
      <c r="AE243" s="34">
        <f t="shared" si="52"/>
        <v>16.7695614396122</v>
      </c>
      <c r="AF243" s="20">
        <f t="shared" si="57"/>
        <v>0.16769561439612202</v>
      </c>
      <c r="AG243" s="20">
        <f t="shared" si="53"/>
        <v>0.66460877120775597</v>
      </c>
      <c r="AH243" s="54">
        <f t="shared" si="54"/>
        <v>66.460877120775592</v>
      </c>
      <c r="AI243" t="s">
        <v>7</v>
      </c>
      <c r="AJ243" s="36" t="str">
        <f>IF(AI243="NR","",VLOOKUP(AI243,liste!$A$20:$H$29,2))</f>
        <v>Angenommen</v>
      </c>
      <c r="AK243" s="36" t="str">
        <f>IF(AI243="NR","",VLOOKUP(AI243,liste!$A$20:$H$29,3))</f>
        <v>Accepté</v>
      </c>
      <c r="AL243" t="s">
        <v>369</v>
      </c>
      <c r="AM243" t="str">
        <f t="shared" si="55"/>
        <v/>
      </c>
      <c r="AN243" t="str">
        <f>IF(AM243="","",VLOOKUP(AM243,liste!$A$30:$H$32,2))</f>
        <v/>
      </c>
      <c r="AO243" t="str">
        <f>IF(AM243="","",VLOOKUP(AM243,liste!$A$30:$H$32,3))</f>
        <v/>
      </c>
    </row>
    <row r="244" spans="1:41" x14ac:dyDescent="0.25">
      <c r="A244" s="63" t="str">
        <f t="shared" si="43"/>
        <v>19800608</v>
      </c>
      <c r="B244" s="10">
        <v>29380</v>
      </c>
      <c r="C244" s="52">
        <f t="shared" si="44"/>
        <v>29380</v>
      </c>
      <c r="D244" s="47">
        <f t="shared" si="45"/>
        <v>29380</v>
      </c>
      <c r="E244" s="51">
        <f t="shared" si="46"/>
        <v>29380</v>
      </c>
      <c r="F244" s="6" t="s">
        <v>363</v>
      </c>
      <c r="G244" s="6" t="s">
        <v>520</v>
      </c>
      <c r="H244" s="14" t="s">
        <v>2</v>
      </c>
      <c r="I244" s="37" t="str">
        <f>IF(H244="NR","",VLOOKUP(H244,liste!$A$1:$H$15,2))</f>
        <v>Fakultatives Referendum (ab 1972)</v>
      </c>
      <c r="J244" s="37" t="str">
        <f>IF(H244="NR","",VLOOKUP(H244,liste!$A$1:$H$15,3))</f>
        <v>référendum facultatif</v>
      </c>
      <c r="K244" s="17" t="s">
        <v>4</v>
      </c>
      <c r="L244" s="6"/>
      <c r="M244" s="36"/>
      <c r="N244" s="36"/>
      <c r="O244" s="6"/>
      <c r="P244" s="36" t="str">
        <f>IF([1]csv!G240="ST",VLOOKUP([1]csv!N240,[1]liste!$A$1:$H$15,2),"")</f>
        <v/>
      </c>
      <c r="Q244" s="36" t="str">
        <f>IF([1]csv!G240="ST",VLOOKUP([1]csv!N240,[1]liste!$A$1:$H$15,3),"")</f>
        <v/>
      </c>
      <c r="R244" s="6">
        <v>600371</v>
      </c>
      <c r="S244" s="56">
        <f t="shared" si="47"/>
        <v>600371</v>
      </c>
      <c r="T244" s="34">
        <f t="shared" si="48"/>
        <v>17.565472016469815</v>
      </c>
      <c r="U244" s="16">
        <v>0.17565472016469816</v>
      </c>
      <c r="V244" s="6"/>
      <c r="W244" s="19">
        <v>105719</v>
      </c>
      <c r="X244" s="19">
        <f>Y244+AA244</f>
        <v>102193</v>
      </c>
      <c r="Y244" s="6">
        <v>71539</v>
      </c>
      <c r="Z244" s="56">
        <f t="shared" si="49"/>
        <v>71539</v>
      </c>
      <c r="AA244" s="6">
        <v>30654</v>
      </c>
      <c r="AB244" s="56">
        <f t="shared" si="50"/>
        <v>30654</v>
      </c>
      <c r="AC244" s="34">
        <f t="shared" si="51"/>
        <v>70.003816308357713</v>
      </c>
      <c r="AD244" s="20">
        <f t="shared" si="56"/>
        <v>0.70003816308357714</v>
      </c>
      <c r="AE244" s="34">
        <f t="shared" si="52"/>
        <v>29.996183691642287</v>
      </c>
      <c r="AF244" s="20">
        <f t="shared" si="57"/>
        <v>0.29996183691642286</v>
      </c>
      <c r="AG244" s="20">
        <f t="shared" si="53"/>
        <v>0.40007632616715427</v>
      </c>
      <c r="AH244" s="54">
        <f t="shared" si="54"/>
        <v>40.007632616715426</v>
      </c>
      <c r="AI244" t="s">
        <v>7</v>
      </c>
      <c r="AJ244" s="36" t="str">
        <f>IF(AI244="NR","",VLOOKUP(AI244,liste!$A$20:$H$29,2))</f>
        <v>Angenommen</v>
      </c>
      <c r="AK244" s="36" t="str">
        <f>IF(AI244="NR","",VLOOKUP(AI244,liste!$A$20:$H$29,3))</f>
        <v>Accepté</v>
      </c>
      <c r="AL244" t="s">
        <v>364</v>
      </c>
      <c r="AM244" t="str">
        <f t="shared" si="55"/>
        <v/>
      </c>
      <c r="AN244" t="str">
        <f>IF(AM244="","",VLOOKUP(AM244,liste!$A$30:$H$32,2))</f>
        <v/>
      </c>
      <c r="AO244" t="str">
        <f>IF(AM244="","",VLOOKUP(AM244,liste!$A$30:$H$32,3))</f>
        <v/>
      </c>
    </row>
    <row r="245" spans="1:41" x14ac:dyDescent="0.25">
      <c r="A245" s="63" t="str">
        <f t="shared" si="43"/>
        <v>19800608</v>
      </c>
      <c r="B245" s="10">
        <v>29380</v>
      </c>
      <c r="C245" s="52">
        <f t="shared" si="44"/>
        <v>29380</v>
      </c>
      <c r="D245" s="47">
        <f t="shared" si="45"/>
        <v>29380</v>
      </c>
      <c r="E245" s="51">
        <f t="shared" si="46"/>
        <v>29380</v>
      </c>
      <c r="F245" s="6" t="s">
        <v>366</v>
      </c>
      <c r="G245" s="6" t="s">
        <v>521</v>
      </c>
      <c r="H245" s="14" t="s">
        <v>2</v>
      </c>
      <c r="I245" s="37" t="str">
        <f>IF(H245="NR","",VLOOKUP(H245,liste!$A$1:$H$15,2))</f>
        <v>Fakultatives Referendum (ab 1972)</v>
      </c>
      <c r="J245" s="37" t="str">
        <f>IF(H245="NR","",VLOOKUP(H245,liste!$A$1:$H$15,3))</f>
        <v>référendum facultatif</v>
      </c>
      <c r="K245" s="17" t="s">
        <v>4</v>
      </c>
      <c r="L245" s="6"/>
      <c r="M245" s="36"/>
      <c r="N245" s="36"/>
      <c r="O245" s="6"/>
      <c r="P245" s="36" t="str">
        <f>IF([1]csv!G241="ST",VLOOKUP([1]csv!N241,[1]liste!$A$1:$H$15,2),"")</f>
        <v/>
      </c>
      <c r="Q245" s="36" t="str">
        <f>IF([1]csv!G241="ST",VLOOKUP([1]csv!N241,[1]liste!$A$1:$H$15,3),"")</f>
        <v/>
      </c>
      <c r="R245" s="6">
        <v>600371</v>
      </c>
      <c r="S245" s="56">
        <f t="shared" si="47"/>
        <v>600371</v>
      </c>
      <c r="T245" s="34">
        <f t="shared" si="48"/>
        <v>17.565472016469815</v>
      </c>
      <c r="U245" s="16">
        <v>0.17565472016469816</v>
      </c>
      <c r="V245" s="6"/>
      <c r="W245" s="19">
        <v>105719</v>
      </c>
      <c r="X245" s="19">
        <f>Y245+AA245</f>
        <v>101634</v>
      </c>
      <c r="Y245" s="6">
        <v>71491</v>
      </c>
      <c r="Z245" s="56">
        <f t="shared" si="49"/>
        <v>71491</v>
      </c>
      <c r="AA245" s="6">
        <v>30143</v>
      </c>
      <c r="AB245" s="56">
        <f t="shared" si="50"/>
        <v>30143</v>
      </c>
      <c r="AC245" s="34">
        <f t="shared" si="51"/>
        <v>70.341617962492862</v>
      </c>
      <c r="AD245" s="20">
        <f t="shared" si="56"/>
        <v>0.70341617962492864</v>
      </c>
      <c r="AE245" s="34">
        <f t="shared" si="52"/>
        <v>29.658382037507135</v>
      </c>
      <c r="AF245" s="20">
        <f t="shared" si="57"/>
        <v>0.29658382037507136</v>
      </c>
      <c r="AG245" s="20">
        <f t="shared" si="53"/>
        <v>0.40683235924985728</v>
      </c>
      <c r="AH245" s="54">
        <f t="shared" si="54"/>
        <v>40.68323592498573</v>
      </c>
      <c r="AI245" t="s">
        <v>7</v>
      </c>
      <c r="AJ245" s="36" t="str">
        <f>IF(AI245="NR","",VLOOKUP(AI245,liste!$A$20:$H$29,2))</f>
        <v>Angenommen</v>
      </c>
      <c r="AK245" s="36" t="str">
        <f>IF(AI245="NR","",VLOOKUP(AI245,liste!$A$20:$H$29,3))</f>
        <v>Accepté</v>
      </c>
      <c r="AL245" t="s">
        <v>364</v>
      </c>
      <c r="AM245" t="str">
        <f t="shared" si="55"/>
        <v/>
      </c>
      <c r="AN245" t="str">
        <f>IF(AM245="","",VLOOKUP(AM245,liste!$A$30:$H$32,2))</f>
        <v/>
      </c>
      <c r="AO245" t="str">
        <f>IF(AM245="","",VLOOKUP(AM245,liste!$A$30:$H$32,3))</f>
        <v/>
      </c>
    </row>
    <row r="246" spans="1:41" x14ac:dyDescent="0.25">
      <c r="A246" s="63" t="str">
        <f t="shared" si="43"/>
        <v>19800608</v>
      </c>
      <c r="B246" s="10">
        <v>29380</v>
      </c>
      <c r="C246" s="52">
        <f t="shared" si="44"/>
        <v>29380</v>
      </c>
      <c r="D246" s="47">
        <f t="shared" si="45"/>
        <v>29380</v>
      </c>
      <c r="E246" s="51">
        <f t="shared" si="46"/>
        <v>29380</v>
      </c>
      <c r="F246" s="6" t="s">
        <v>367</v>
      </c>
      <c r="G246" s="6" t="s">
        <v>522</v>
      </c>
      <c r="H246" s="14" t="s">
        <v>1</v>
      </c>
      <c r="I246" s="37" t="str">
        <f>IF(H246="NR","",VLOOKUP(H246,liste!$A$1:$H$15,2))</f>
        <v>Obligatorisches Referendum</v>
      </c>
      <c r="J246" s="37" t="str">
        <f>IF(H246="NR","",VLOOKUP(H246,liste!$A$1:$H$15,3))</f>
        <v>référendum facultatif</v>
      </c>
      <c r="K246" s="17" t="s">
        <v>4</v>
      </c>
      <c r="L246" s="6"/>
      <c r="M246" s="36"/>
      <c r="N246" s="36"/>
      <c r="O246" s="6"/>
      <c r="P246" s="36" t="str">
        <f>IF([1]csv!G242="ST",VLOOKUP([1]csv!N242,[1]liste!$A$1:$H$15,2),"")</f>
        <v/>
      </c>
      <c r="Q246" s="36" t="str">
        <f>IF([1]csv!G242="ST",VLOOKUP([1]csv!N242,[1]liste!$A$1:$H$15,3),"")</f>
        <v/>
      </c>
      <c r="R246" s="6">
        <v>600371</v>
      </c>
      <c r="S246" s="56">
        <f t="shared" si="47"/>
        <v>600371</v>
      </c>
      <c r="T246" s="34">
        <f t="shared" si="48"/>
        <v>17.565472016469815</v>
      </c>
      <c r="U246" s="16">
        <v>0.17565472016469816</v>
      </c>
      <c r="V246" s="6"/>
      <c r="W246" s="19">
        <v>105719</v>
      </c>
      <c r="X246" s="19">
        <f>Y246+AA246</f>
        <v>102800</v>
      </c>
      <c r="Y246" s="6">
        <v>18919</v>
      </c>
      <c r="Z246" s="56">
        <f t="shared" si="49"/>
        <v>18919</v>
      </c>
      <c r="AA246" s="6">
        <v>83881</v>
      </c>
      <c r="AB246" s="56">
        <f t="shared" si="50"/>
        <v>83881</v>
      </c>
      <c r="AC246" s="34">
        <f t="shared" si="51"/>
        <v>18.403696498054476</v>
      </c>
      <c r="AD246" s="20">
        <f t="shared" si="56"/>
        <v>0.18403696498054475</v>
      </c>
      <c r="AE246" s="34">
        <f t="shared" si="52"/>
        <v>81.596303501945528</v>
      </c>
      <c r="AF246" s="20">
        <f t="shared" si="57"/>
        <v>0.81596303501945522</v>
      </c>
      <c r="AG246" s="20">
        <f t="shared" si="53"/>
        <v>-0.63192607003891044</v>
      </c>
      <c r="AH246" s="54">
        <f t="shared" si="54"/>
        <v>63.192607003891041</v>
      </c>
      <c r="AI246" t="s">
        <v>8</v>
      </c>
      <c r="AJ246" s="36" t="str">
        <f>IF(AI246="NR","",VLOOKUP(AI246,liste!$A$20:$H$29,2))</f>
        <v>Verworfen</v>
      </c>
      <c r="AK246" s="36" t="str">
        <f>IF(AI246="NR","",VLOOKUP(AI246,liste!$A$20:$H$29,3))</f>
        <v>Rejeté</v>
      </c>
      <c r="AL246" t="s">
        <v>364</v>
      </c>
      <c r="AM246" t="str">
        <f t="shared" si="55"/>
        <v/>
      </c>
      <c r="AN246" t="str">
        <f>IF(AM246="","",VLOOKUP(AM246,liste!$A$30:$H$32,2))</f>
        <v/>
      </c>
      <c r="AO246" t="str">
        <f>IF(AM246="","",VLOOKUP(AM246,liste!$A$30:$H$32,3))</f>
        <v/>
      </c>
    </row>
    <row r="247" spans="1:41" x14ac:dyDescent="0.25">
      <c r="A247" s="63" t="str">
        <f t="shared" si="43"/>
        <v>19800302</v>
      </c>
      <c r="B247" s="10">
        <v>29282</v>
      </c>
      <c r="C247" s="52">
        <f t="shared" si="44"/>
        <v>29282</v>
      </c>
      <c r="D247" s="47">
        <f t="shared" si="45"/>
        <v>29282</v>
      </c>
      <c r="E247" s="51">
        <f t="shared" si="46"/>
        <v>29282</v>
      </c>
      <c r="F247" s="6" t="s">
        <v>360</v>
      </c>
      <c r="G247" s="6" t="s">
        <v>519</v>
      </c>
      <c r="H247" s="14" t="s">
        <v>194</v>
      </c>
      <c r="I247" s="37" t="str">
        <f>IF(H247="NR","",VLOOKUP(H247,liste!$A$1:$H$15,2))</f>
        <v>Obligatorisches Finanzreferendum (bis 1.1.1995)</v>
      </c>
      <c r="J247" s="37" t="str">
        <f>IF(H247="NR","",VLOOKUP(H247,liste!$A$1:$H$15,3))</f>
        <v>réferendum obligatoire financier</v>
      </c>
      <c r="K247" s="17" t="s">
        <v>4</v>
      </c>
      <c r="L247" s="6"/>
      <c r="M247" s="36"/>
      <c r="N247" s="36"/>
      <c r="O247" s="6"/>
      <c r="P247" s="36" t="str">
        <f>IF([1]csv!G243="ST",VLOOKUP([1]csv!N243,[1]liste!$A$1:$H$15,2),"")</f>
        <v/>
      </c>
      <c r="Q247" s="36" t="str">
        <f>IF([1]csv!G243="ST",VLOOKUP([1]csv!N243,[1]liste!$A$1:$H$15,3),"")</f>
        <v/>
      </c>
      <c r="R247" s="6">
        <v>600415</v>
      </c>
      <c r="S247" s="56">
        <f t="shared" si="47"/>
        <v>600415</v>
      </c>
      <c r="T247" s="34">
        <f t="shared" si="48"/>
        <v>28.902175994936837</v>
      </c>
      <c r="U247" s="16">
        <v>0.28902175994936835</v>
      </c>
      <c r="V247" s="6">
        <v>179341</v>
      </c>
      <c r="W247" s="19">
        <v>173533</v>
      </c>
      <c r="X247" s="19">
        <v>168148</v>
      </c>
      <c r="Y247" s="6">
        <v>148245</v>
      </c>
      <c r="Z247" s="56">
        <f t="shared" si="49"/>
        <v>148245</v>
      </c>
      <c r="AA247" s="6">
        <v>19903</v>
      </c>
      <c r="AB247" s="56">
        <f t="shared" si="50"/>
        <v>19903</v>
      </c>
      <c r="AC247" s="34">
        <f t="shared" si="51"/>
        <v>88.163403668197063</v>
      </c>
      <c r="AD247" s="20">
        <f t="shared" si="56"/>
        <v>0.8816340366819706</v>
      </c>
      <c r="AE247" s="34">
        <f t="shared" si="52"/>
        <v>11.836596331802935</v>
      </c>
      <c r="AF247" s="20">
        <f t="shared" si="57"/>
        <v>0.11836596331802936</v>
      </c>
      <c r="AG247" s="20">
        <f t="shared" si="53"/>
        <v>0.7632680733639412</v>
      </c>
      <c r="AH247" s="54">
        <f t="shared" si="54"/>
        <v>76.326807336394126</v>
      </c>
      <c r="AI247" t="s">
        <v>7</v>
      </c>
      <c r="AJ247" s="36" t="str">
        <f>IF(AI247="NR","",VLOOKUP(AI247,liste!$A$20:$H$29,2))</f>
        <v>Angenommen</v>
      </c>
      <c r="AK247" s="36" t="str">
        <f>IF(AI247="NR","",VLOOKUP(AI247,liste!$A$20:$H$29,3))</f>
        <v>Accepté</v>
      </c>
      <c r="AL247" t="s">
        <v>361</v>
      </c>
      <c r="AM247" t="str">
        <f t="shared" si="55"/>
        <v/>
      </c>
      <c r="AN247" t="str">
        <f>IF(AM247="","",VLOOKUP(AM247,liste!$A$30:$H$32,2))</f>
        <v/>
      </c>
      <c r="AO247" t="str">
        <f>IF(AM247="","",VLOOKUP(AM247,liste!$A$30:$H$32,3))</f>
        <v/>
      </c>
    </row>
    <row r="248" spans="1:41" x14ac:dyDescent="0.25">
      <c r="A248" s="63" t="str">
        <f t="shared" si="43"/>
        <v>19791202</v>
      </c>
      <c r="B248" s="10">
        <v>29191</v>
      </c>
      <c r="C248" s="52">
        <f t="shared" si="44"/>
        <v>29191</v>
      </c>
      <c r="D248" s="47">
        <f t="shared" si="45"/>
        <v>29191</v>
      </c>
      <c r="E248" s="51">
        <f t="shared" si="46"/>
        <v>29191</v>
      </c>
      <c r="F248" s="6" t="s">
        <v>357</v>
      </c>
      <c r="G248" s="6" t="s">
        <v>509</v>
      </c>
      <c r="H248" s="17" t="s">
        <v>1</v>
      </c>
      <c r="I248" s="37" t="str">
        <f>IF(H248="NR","",VLOOKUP(H248,liste!$A$1:$H$15,2))</f>
        <v>Obligatorisches Referendum</v>
      </c>
      <c r="J248" s="37" t="str">
        <f>IF(H248="NR","",VLOOKUP(H248,liste!$A$1:$H$15,3))</f>
        <v>référendum facultatif</v>
      </c>
      <c r="K248" s="17" t="s">
        <v>4</v>
      </c>
      <c r="L248" s="6"/>
      <c r="M248" s="36"/>
      <c r="N248" s="36"/>
      <c r="O248" s="6"/>
      <c r="P248" s="36" t="str">
        <f>IF([1]csv!G244="ST",VLOOKUP([1]csv!N244,[1]liste!$A$1:$H$15,2),"")</f>
        <v/>
      </c>
      <c r="Q248" s="36" t="str">
        <f>IF([1]csv!G244="ST",VLOOKUP([1]csv!N244,[1]liste!$A$1:$H$15,3),"")</f>
        <v/>
      </c>
      <c r="R248" s="6">
        <v>598369</v>
      </c>
      <c r="S248" s="56">
        <f t="shared" si="47"/>
        <v>598369</v>
      </c>
      <c r="T248" s="34">
        <f t="shared" si="48"/>
        <v>19.080366797076721</v>
      </c>
      <c r="U248" s="16">
        <v>0.1908036679707672</v>
      </c>
      <c r="V248" s="6">
        <v>115828</v>
      </c>
      <c r="W248" s="19">
        <v>114171</v>
      </c>
      <c r="X248" s="19">
        <v>106987</v>
      </c>
      <c r="Y248" s="6">
        <v>76978</v>
      </c>
      <c r="Z248" s="56">
        <f t="shared" si="49"/>
        <v>76978</v>
      </c>
      <c r="AA248" s="6">
        <v>30009</v>
      </c>
      <c r="AB248" s="56">
        <f t="shared" si="50"/>
        <v>30009</v>
      </c>
      <c r="AC248" s="34">
        <f t="shared" si="51"/>
        <v>71.950797760475567</v>
      </c>
      <c r="AD248" s="20">
        <f t="shared" si="56"/>
        <v>0.71950797760475571</v>
      </c>
      <c r="AE248" s="34">
        <f t="shared" si="52"/>
        <v>28.04920223952443</v>
      </c>
      <c r="AF248" s="20">
        <f t="shared" si="57"/>
        <v>0.28049202239524429</v>
      </c>
      <c r="AG248" s="20">
        <f t="shared" si="53"/>
        <v>0.43901595520951142</v>
      </c>
      <c r="AH248" s="54">
        <f t="shared" si="54"/>
        <v>43.90159552095114</v>
      </c>
      <c r="AI248" t="s">
        <v>7</v>
      </c>
      <c r="AJ248" s="36" t="str">
        <f>IF(AI248="NR","",VLOOKUP(AI248,liste!$A$20:$H$29,2))</f>
        <v>Angenommen</v>
      </c>
      <c r="AK248" s="36" t="str">
        <f>IF(AI248="NR","",VLOOKUP(AI248,liste!$A$20:$H$29,3))</f>
        <v>Accepté</v>
      </c>
      <c r="AL248" t="s">
        <v>358</v>
      </c>
      <c r="AM248" t="str">
        <f t="shared" si="55"/>
        <v/>
      </c>
      <c r="AN248" t="str">
        <f>IF(AM248="","",VLOOKUP(AM248,liste!$A$30:$H$32,2))</f>
        <v/>
      </c>
      <c r="AO248" t="str">
        <f>IF(AM248="","",VLOOKUP(AM248,liste!$A$30:$H$32,3))</f>
        <v/>
      </c>
    </row>
    <row r="249" spans="1:41" x14ac:dyDescent="0.25">
      <c r="A249" s="63" t="str">
        <f t="shared" si="43"/>
        <v>19791202</v>
      </c>
      <c r="B249" s="10">
        <v>29191</v>
      </c>
      <c r="C249" s="52">
        <f t="shared" si="44"/>
        <v>29191</v>
      </c>
      <c r="D249" s="47">
        <f t="shared" si="45"/>
        <v>29191</v>
      </c>
      <c r="E249" s="51">
        <f t="shared" si="46"/>
        <v>29191</v>
      </c>
      <c r="F249" s="6" t="s">
        <v>359</v>
      </c>
      <c r="G249" s="6" t="s">
        <v>262</v>
      </c>
      <c r="H249" s="17" t="s">
        <v>194</v>
      </c>
      <c r="I249" s="37" t="str">
        <f>IF(H249="NR","",VLOOKUP(H249,liste!$A$1:$H$15,2))</f>
        <v>Obligatorisches Finanzreferendum (bis 1.1.1995)</v>
      </c>
      <c r="J249" s="37" t="str">
        <f>IF(H249="NR","",VLOOKUP(H249,liste!$A$1:$H$15,3))</f>
        <v>réferendum obligatoire financier</v>
      </c>
      <c r="K249" s="17" t="s">
        <v>4</v>
      </c>
      <c r="L249" s="6"/>
      <c r="M249" s="36"/>
      <c r="N249" s="36"/>
      <c r="O249" s="6"/>
      <c r="P249" s="36" t="str">
        <f>IF([1]csv!G245="ST",VLOOKUP([1]csv!N245,[1]liste!$A$1:$H$15,2),"")</f>
        <v/>
      </c>
      <c r="Q249" s="36" t="str">
        <f>IF([1]csv!G245="ST",VLOOKUP([1]csv!N245,[1]liste!$A$1:$H$15,3),"")</f>
        <v/>
      </c>
      <c r="R249" s="6">
        <v>598369</v>
      </c>
      <c r="S249" s="56">
        <f t="shared" si="47"/>
        <v>598369</v>
      </c>
      <c r="T249" s="34">
        <f t="shared" si="48"/>
        <v>19.083207853348018</v>
      </c>
      <c r="U249" s="16">
        <v>0.19083207853348017</v>
      </c>
      <c r="V249" s="6">
        <v>115828</v>
      </c>
      <c r="W249" s="19">
        <v>114188</v>
      </c>
      <c r="X249" s="19">
        <v>112070</v>
      </c>
      <c r="Y249" s="6">
        <v>75656</v>
      </c>
      <c r="Z249" s="56">
        <f t="shared" si="49"/>
        <v>75656</v>
      </c>
      <c r="AA249" s="6">
        <v>36414</v>
      </c>
      <c r="AB249" s="56">
        <f t="shared" si="50"/>
        <v>36414</v>
      </c>
      <c r="AC249" s="34">
        <f t="shared" si="51"/>
        <v>67.507807620237344</v>
      </c>
      <c r="AD249" s="20">
        <f t="shared" si="56"/>
        <v>0.67507807620237348</v>
      </c>
      <c r="AE249" s="34">
        <f t="shared" si="52"/>
        <v>32.492192379762649</v>
      </c>
      <c r="AF249" s="20">
        <f t="shared" si="57"/>
        <v>0.32492192379762647</v>
      </c>
      <c r="AG249" s="20">
        <f t="shared" si="53"/>
        <v>0.35015615240474701</v>
      </c>
      <c r="AH249" s="54">
        <f t="shared" si="54"/>
        <v>35.015615240474702</v>
      </c>
      <c r="AI249" t="s">
        <v>7</v>
      </c>
      <c r="AJ249" s="36" t="str">
        <f>IF(AI249="NR","",VLOOKUP(AI249,liste!$A$20:$H$29,2))</f>
        <v>Angenommen</v>
      </c>
      <c r="AK249" s="36" t="str">
        <f>IF(AI249="NR","",VLOOKUP(AI249,liste!$A$20:$H$29,3))</f>
        <v>Accepté</v>
      </c>
      <c r="AL249" t="s">
        <v>358</v>
      </c>
      <c r="AM249" t="str">
        <f t="shared" si="55"/>
        <v/>
      </c>
      <c r="AN249" t="str">
        <f>IF(AM249="","",VLOOKUP(AM249,liste!$A$30:$H$32,2))</f>
        <v/>
      </c>
      <c r="AO249" t="str">
        <f>IF(AM249="","",VLOOKUP(AM249,liste!$A$30:$H$32,3))</f>
        <v/>
      </c>
    </row>
    <row r="250" spans="1:41" x14ac:dyDescent="0.25">
      <c r="A250" s="63" t="str">
        <f t="shared" si="43"/>
        <v>19790520</v>
      </c>
      <c r="B250" s="10">
        <v>28995</v>
      </c>
      <c r="C250" s="52">
        <f t="shared" si="44"/>
        <v>28995</v>
      </c>
      <c r="D250" s="47">
        <f t="shared" si="45"/>
        <v>28995</v>
      </c>
      <c r="E250" s="51">
        <f t="shared" si="46"/>
        <v>28995</v>
      </c>
      <c r="F250" s="6" t="s">
        <v>255</v>
      </c>
      <c r="G250" s="6" t="s">
        <v>257</v>
      </c>
      <c r="H250" s="14" t="s">
        <v>194</v>
      </c>
      <c r="I250" s="37" t="str">
        <f>IF(H250="NR","",VLOOKUP(H250,liste!$A$1:$H$15,2))</f>
        <v>Obligatorisches Finanzreferendum (bis 1.1.1995)</v>
      </c>
      <c r="J250" s="37" t="str">
        <f>IF(H250="NR","",VLOOKUP(H250,liste!$A$1:$H$15,3))</f>
        <v>réferendum obligatoire financier</v>
      </c>
      <c r="K250" s="14" t="s">
        <v>4</v>
      </c>
      <c r="L250" s="6"/>
      <c r="M250" s="36"/>
      <c r="N250" s="36"/>
      <c r="O250" s="6"/>
      <c r="P250" s="36" t="str">
        <f>IF([1]csv!G246="ST",VLOOKUP([1]csv!N246,[1]liste!$A$1:$H$15,2),"")</f>
        <v/>
      </c>
      <c r="Q250" s="36" t="str">
        <f>IF([1]csv!G246="ST",VLOOKUP([1]csv!N246,[1]liste!$A$1:$H$15,3),"")</f>
        <v/>
      </c>
      <c r="R250" s="6">
        <v>595224</v>
      </c>
      <c r="S250" s="56">
        <f t="shared" si="47"/>
        <v>595224</v>
      </c>
      <c r="T250" s="34">
        <f t="shared" si="48"/>
        <v>34.44820773355913</v>
      </c>
      <c r="U250" s="16">
        <v>0.34448207733559133</v>
      </c>
      <c r="V250" s="6">
        <v>210064</v>
      </c>
      <c r="W250" s="19">
        <v>205044</v>
      </c>
      <c r="X250" s="19">
        <v>198205</v>
      </c>
      <c r="Y250" s="6">
        <v>141313</v>
      </c>
      <c r="Z250" s="56">
        <f t="shared" si="49"/>
        <v>141313</v>
      </c>
      <c r="AA250" s="6">
        <v>56892</v>
      </c>
      <c r="AB250" s="56">
        <f t="shared" si="50"/>
        <v>56892</v>
      </c>
      <c r="AC250" s="34">
        <f t="shared" si="51"/>
        <v>71.296385055876485</v>
      </c>
      <c r="AD250" s="20">
        <f t="shared" si="56"/>
        <v>0.71296385055876488</v>
      </c>
      <c r="AE250" s="34">
        <f t="shared" si="52"/>
        <v>28.703614944123508</v>
      </c>
      <c r="AF250" s="20">
        <f t="shared" si="57"/>
        <v>0.28703614944123507</v>
      </c>
      <c r="AG250" s="20">
        <f t="shared" si="53"/>
        <v>0.42592770111752981</v>
      </c>
      <c r="AH250" s="54">
        <f t="shared" si="54"/>
        <v>42.592770111752984</v>
      </c>
      <c r="AI250" t="s">
        <v>7</v>
      </c>
      <c r="AJ250" s="36" t="str">
        <f>IF(AI250="NR","",VLOOKUP(AI250,liste!$A$20:$H$29,2))</f>
        <v>Angenommen</v>
      </c>
      <c r="AK250" s="36" t="str">
        <f>IF(AI250="NR","",VLOOKUP(AI250,liste!$A$20:$H$29,3))</f>
        <v>Accepté</v>
      </c>
      <c r="AL250" t="s">
        <v>356</v>
      </c>
      <c r="AM250" t="str">
        <f t="shared" si="55"/>
        <v/>
      </c>
      <c r="AN250" t="str">
        <f>IF(AM250="","",VLOOKUP(AM250,liste!$A$30:$H$32,2))</f>
        <v/>
      </c>
      <c r="AO250" t="str">
        <f>IF(AM250="","",VLOOKUP(AM250,liste!$A$30:$H$32,3))</f>
        <v/>
      </c>
    </row>
    <row r="251" spans="1:41" x14ac:dyDescent="0.25">
      <c r="A251" s="63" t="str">
        <f t="shared" si="43"/>
        <v>19790520</v>
      </c>
      <c r="B251" s="10">
        <v>28995</v>
      </c>
      <c r="C251" s="52">
        <f t="shared" si="44"/>
        <v>28995</v>
      </c>
      <c r="D251" s="47">
        <f t="shared" si="45"/>
        <v>28995</v>
      </c>
      <c r="E251" s="51">
        <f t="shared" si="46"/>
        <v>28995</v>
      </c>
      <c r="F251" s="6" t="s">
        <v>256</v>
      </c>
      <c r="G251" s="6" t="s">
        <v>508</v>
      </c>
      <c r="H251" s="17" t="s">
        <v>194</v>
      </c>
      <c r="I251" s="37" t="str">
        <f>IF(H251="NR","",VLOOKUP(H251,liste!$A$1:$H$15,2))</f>
        <v>Obligatorisches Finanzreferendum (bis 1.1.1995)</v>
      </c>
      <c r="J251" s="37" t="str">
        <f>IF(H251="NR","",VLOOKUP(H251,liste!$A$1:$H$15,3))</f>
        <v>réferendum obligatoire financier</v>
      </c>
      <c r="K251" s="14" t="s">
        <v>4</v>
      </c>
      <c r="L251" s="6"/>
      <c r="M251" s="36"/>
      <c r="N251" s="36"/>
      <c r="O251" s="6"/>
      <c r="P251" s="36" t="str">
        <f>IF([1]csv!G247="ST",VLOOKUP([1]csv!N247,[1]liste!$A$1:$H$15,2),"")</f>
        <v/>
      </c>
      <c r="Q251" s="36" t="str">
        <f>IF([1]csv!G247="ST",VLOOKUP([1]csv!N247,[1]liste!$A$1:$H$15,3),"")</f>
        <v/>
      </c>
      <c r="R251" s="6">
        <v>595224</v>
      </c>
      <c r="S251" s="56">
        <f t="shared" si="47"/>
        <v>595224</v>
      </c>
      <c r="T251" s="34">
        <f t="shared" si="48"/>
        <v>34.44770372162413</v>
      </c>
      <c r="U251" s="16">
        <v>0.34447703721624129</v>
      </c>
      <c r="V251" s="6">
        <v>210064</v>
      </c>
      <c r="W251" s="19">
        <v>205041</v>
      </c>
      <c r="X251" s="19">
        <v>197525</v>
      </c>
      <c r="Y251" s="6">
        <v>115631</v>
      </c>
      <c r="Z251" s="56">
        <f t="shared" si="49"/>
        <v>115631</v>
      </c>
      <c r="AA251" s="6">
        <v>81894</v>
      </c>
      <c r="AB251" s="56">
        <f t="shared" si="50"/>
        <v>81894</v>
      </c>
      <c r="AC251" s="34">
        <f t="shared" si="51"/>
        <v>58.539931654220986</v>
      </c>
      <c r="AD251" s="20">
        <f t="shared" si="56"/>
        <v>0.58539931654220989</v>
      </c>
      <c r="AE251" s="34">
        <f t="shared" si="52"/>
        <v>41.460068345779014</v>
      </c>
      <c r="AF251" s="20">
        <f t="shared" si="57"/>
        <v>0.41460068345779016</v>
      </c>
      <c r="AG251" s="20">
        <f t="shared" si="53"/>
        <v>0.17079863308441973</v>
      </c>
      <c r="AH251" s="54">
        <f t="shared" si="54"/>
        <v>17.079863308441972</v>
      </c>
      <c r="AI251" t="s">
        <v>7</v>
      </c>
      <c r="AJ251" s="36" t="str">
        <f>IF(AI251="NR","",VLOOKUP(AI251,liste!$A$20:$H$29,2))</f>
        <v>Angenommen</v>
      </c>
      <c r="AK251" s="36" t="str">
        <f>IF(AI251="NR","",VLOOKUP(AI251,liste!$A$20:$H$29,3))</f>
        <v>Accepté</v>
      </c>
      <c r="AL251" t="s">
        <v>356</v>
      </c>
      <c r="AM251" t="str">
        <f t="shared" si="55"/>
        <v/>
      </c>
      <c r="AN251" t="str">
        <f>IF(AM251="","",VLOOKUP(AM251,liste!$A$30:$H$32,2))</f>
        <v/>
      </c>
      <c r="AO251" t="str">
        <f>IF(AM251="","",VLOOKUP(AM251,liste!$A$30:$H$32,3))</f>
        <v/>
      </c>
    </row>
    <row r="252" spans="1:41" x14ac:dyDescent="0.25">
      <c r="A252" s="63" t="str">
        <f t="shared" si="43"/>
        <v>19790218</v>
      </c>
      <c r="B252" s="10">
        <v>28904</v>
      </c>
      <c r="C252" s="52">
        <f t="shared" si="44"/>
        <v>28904</v>
      </c>
      <c r="D252" s="47">
        <f t="shared" si="45"/>
        <v>28904</v>
      </c>
      <c r="E252" s="51">
        <f t="shared" si="46"/>
        <v>28904</v>
      </c>
      <c r="F252" s="6" t="s">
        <v>352</v>
      </c>
      <c r="G252" s="6" t="s">
        <v>505</v>
      </c>
      <c r="H252" s="14" t="s">
        <v>10</v>
      </c>
      <c r="I252" s="37" t="str">
        <f>IF(H252="NR","",VLOOKUP(H252,liste!$A$1:$H$15,2))</f>
        <v>Volksinitiative</v>
      </c>
      <c r="J252" s="37" t="str">
        <f>IF(H252="NR","",VLOOKUP(H252,liste!$A$1:$H$15,3))</f>
        <v>Initiative populaire</v>
      </c>
      <c r="K252" s="14" t="s">
        <v>4</v>
      </c>
      <c r="L252" s="6"/>
      <c r="M252" s="36"/>
      <c r="N252" s="36"/>
      <c r="O252" s="6"/>
      <c r="P252" s="36" t="str">
        <f>IF([1]csv!G248="ST",VLOOKUP([1]csv!N248,[1]liste!$A$1:$H$15,2),"")</f>
        <v/>
      </c>
      <c r="Q252" s="36" t="str">
        <f>IF([1]csv!G248="ST",VLOOKUP([1]csv!N248,[1]liste!$A$1:$H$15,3),"")</f>
        <v/>
      </c>
      <c r="R252" s="6">
        <v>594923</v>
      </c>
      <c r="S252" s="56">
        <f t="shared" si="47"/>
        <v>594923</v>
      </c>
      <c r="T252" s="34">
        <f t="shared" si="48"/>
        <v>47.531361201365556</v>
      </c>
      <c r="U252" s="16">
        <v>0.47531361201365557</v>
      </c>
      <c r="V252" s="6">
        <v>293958</v>
      </c>
      <c r="W252" s="19">
        <v>282775</v>
      </c>
      <c r="X252" s="19">
        <v>250583</v>
      </c>
      <c r="Y252" s="6">
        <v>86057</v>
      </c>
      <c r="Z252" s="56">
        <f t="shared" si="49"/>
        <v>86057</v>
      </c>
      <c r="AA252" s="6">
        <v>164526</v>
      </c>
      <c r="AB252" s="56">
        <f t="shared" si="50"/>
        <v>164526</v>
      </c>
      <c r="AC252" s="34">
        <f t="shared" si="51"/>
        <v>34.342712793764939</v>
      </c>
      <c r="AD252" s="20">
        <f t="shared" si="56"/>
        <v>0.3434271279376494</v>
      </c>
      <c r="AE252" s="34">
        <f t="shared" si="52"/>
        <v>65.657287206235054</v>
      </c>
      <c r="AF252" s="20">
        <f t="shared" si="57"/>
        <v>0.6565728720623506</v>
      </c>
      <c r="AG252" s="20">
        <f t="shared" si="53"/>
        <v>-0.3131457441247012</v>
      </c>
      <c r="AH252" s="54">
        <f t="shared" si="54"/>
        <v>31.314574412470119</v>
      </c>
      <c r="AI252" s="6" t="s">
        <v>8</v>
      </c>
      <c r="AJ252" s="36" t="str">
        <f>IF(AI252="NR","",VLOOKUP(AI252,liste!$A$20:$H$29,2))</f>
        <v>Verworfen</v>
      </c>
      <c r="AK252" s="36" t="str">
        <f>IF(AI252="NR","",VLOOKUP(AI252,liste!$A$20:$H$29,3))</f>
        <v>Rejeté</v>
      </c>
      <c r="AL252" t="s">
        <v>353</v>
      </c>
      <c r="AM252" t="str">
        <f t="shared" si="55"/>
        <v/>
      </c>
      <c r="AN252" t="str">
        <f>IF(AM252="","",VLOOKUP(AM252,liste!$A$30:$H$32,2))</f>
        <v/>
      </c>
      <c r="AO252" t="str">
        <f>IF(AM252="","",VLOOKUP(AM252,liste!$A$30:$H$32,3))</f>
        <v/>
      </c>
    </row>
    <row r="253" spans="1:41" x14ac:dyDescent="0.25">
      <c r="A253" s="63" t="str">
        <f t="shared" si="43"/>
        <v>19790218</v>
      </c>
      <c r="B253" s="10">
        <v>28904</v>
      </c>
      <c r="C253" s="52">
        <f t="shared" si="44"/>
        <v>28904</v>
      </c>
      <c r="D253" s="47">
        <f t="shared" si="45"/>
        <v>28904</v>
      </c>
      <c r="E253" s="51">
        <f t="shared" si="46"/>
        <v>28904</v>
      </c>
      <c r="F253" s="6" t="s">
        <v>354</v>
      </c>
      <c r="G253" s="6" t="s">
        <v>506</v>
      </c>
      <c r="H253" s="14" t="s">
        <v>11</v>
      </c>
      <c r="I253" s="37" t="str">
        <f>IF(H253="NR","",VLOOKUP(H253,liste!$A$1:$H$15,2))</f>
        <v>Gegenvorschlag Grosser Rat</v>
      </c>
      <c r="J253" s="37" t="str">
        <f>IF(H253="NR","",VLOOKUP(H253,liste!$A$1:$H$15,3))</f>
        <v>Contre-projet du Grand Conseil</v>
      </c>
      <c r="K253" s="14" t="s">
        <v>4</v>
      </c>
      <c r="L253" s="6"/>
      <c r="M253" s="36"/>
      <c r="N253" s="36"/>
      <c r="O253" s="6"/>
      <c r="P253" s="36" t="str">
        <f>IF([1]csv!G249="ST",VLOOKUP([1]csv!N249,[1]liste!$A$1:$H$15,2),"")</f>
        <v/>
      </c>
      <c r="Q253" s="36" t="str">
        <f>IF([1]csv!G249="ST",VLOOKUP([1]csv!N249,[1]liste!$A$1:$H$15,3),"")</f>
        <v/>
      </c>
      <c r="R253" s="6">
        <v>594923</v>
      </c>
      <c r="S253" s="56">
        <f t="shared" si="47"/>
        <v>594923</v>
      </c>
      <c r="T253" s="34">
        <f t="shared" si="48"/>
        <v>47.526990887896417</v>
      </c>
      <c r="U253" s="16">
        <v>0.47526990887896414</v>
      </c>
      <c r="V253" s="6">
        <v>293958</v>
      </c>
      <c r="W253" s="19">
        <v>282749</v>
      </c>
      <c r="X253" s="19">
        <v>225578</v>
      </c>
      <c r="Y253" s="6">
        <v>79012</v>
      </c>
      <c r="Z253" s="56">
        <f t="shared" si="49"/>
        <v>79012</v>
      </c>
      <c r="AA253" s="6">
        <v>146566</v>
      </c>
      <c r="AB253" s="56">
        <f t="shared" si="50"/>
        <v>146566</v>
      </c>
      <c r="AC253" s="34">
        <f t="shared" si="51"/>
        <v>35.026465346798005</v>
      </c>
      <c r="AD253" s="20">
        <f t="shared" si="56"/>
        <v>0.35026465346798002</v>
      </c>
      <c r="AE253" s="34">
        <f t="shared" si="52"/>
        <v>64.973534653201995</v>
      </c>
      <c r="AF253" s="20">
        <f t="shared" si="57"/>
        <v>0.64973534653201992</v>
      </c>
      <c r="AG253" s="20">
        <f t="shared" si="53"/>
        <v>-0.29947069306403989</v>
      </c>
      <c r="AH253" s="54">
        <f t="shared" si="54"/>
        <v>29.947069306403989</v>
      </c>
      <c r="AI253" s="6" t="s">
        <v>8</v>
      </c>
      <c r="AJ253" s="36" t="str">
        <f>IF(AI253="NR","",VLOOKUP(AI253,liste!$A$20:$H$29,2))</f>
        <v>Verworfen</v>
      </c>
      <c r="AK253" s="36" t="str">
        <f>IF(AI253="NR","",VLOOKUP(AI253,liste!$A$20:$H$29,3))</f>
        <v>Rejeté</v>
      </c>
      <c r="AL253" t="s">
        <v>353</v>
      </c>
      <c r="AM253" t="str">
        <f t="shared" si="55"/>
        <v/>
      </c>
      <c r="AN253" t="str">
        <f>IF(AM253="","",VLOOKUP(AM253,liste!$A$30:$H$32,2))</f>
        <v/>
      </c>
      <c r="AO253" t="str">
        <f>IF(AM253="","",VLOOKUP(AM253,liste!$A$30:$H$32,3))</f>
        <v/>
      </c>
    </row>
    <row r="254" spans="1:41" x14ac:dyDescent="0.25">
      <c r="A254" s="63" t="str">
        <f t="shared" si="43"/>
        <v>19790218</v>
      </c>
      <c r="B254" s="10">
        <v>28904</v>
      </c>
      <c r="C254" s="52">
        <f t="shared" si="44"/>
        <v>28904</v>
      </c>
      <c r="D254" s="47">
        <f t="shared" si="45"/>
        <v>28904</v>
      </c>
      <c r="E254" s="51">
        <f t="shared" si="46"/>
        <v>28904</v>
      </c>
      <c r="F254" s="6" t="s">
        <v>355</v>
      </c>
      <c r="G254" s="6" t="s">
        <v>507</v>
      </c>
      <c r="H254" s="14" t="s">
        <v>10</v>
      </c>
      <c r="I254" s="37" t="str">
        <f>IF(H254="NR","",VLOOKUP(H254,liste!$A$1:$H$15,2))</f>
        <v>Volksinitiative</v>
      </c>
      <c r="J254" s="37" t="str">
        <f>IF(H254="NR","",VLOOKUP(H254,liste!$A$1:$H$15,3))</f>
        <v>Initiative populaire</v>
      </c>
      <c r="K254" s="14" t="s">
        <v>4</v>
      </c>
      <c r="L254" s="6"/>
      <c r="M254" s="36"/>
      <c r="N254" s="36"/>
      <c r="O254" s="6"/>
      <c r="P254" s="36" t="str">
        <f>IF([1]csv!G250="ST",VLOOKUP([1]csv!N250,[1]liste!$A$1:$H$15,2),"")</f>
        <v/>
      </c>
      <c r="Q254" s="36" t="str">
        <f>IF([1]csv!G250="ST",VLOOKUP([1]csv!N250,[1]liste!$A$1:$H$15,3),"")</f>
        <v/>
      </c>
      <c r="R254" s="6">
        <v>594923</v>
      </c>
      <c r="S254" s="56">
        <f t="shared" si="47"/>
        <v>594923</v>
      </c>
      <c r="T254" s="34">
        <f t="shared" si="48"/>
        <v>47.528335599733076</v>
      </c>
      <c r="U254" s="16">
        <v>0.47528335599733074</v>
      </c>
      <c r="V254" s="6">
        <v>293958</v>
      </c>
      <c r="W254" s="19">
        <v>282757</v>
      </c>
      <c r="X254" s="19">
        <v>271760</v>
      </c>
      <c r="Y254" s="6">
        <v>129514</v>
      </c>
      <c r="Z254" s="56">
        <f t="shared" si="49"/>
        <v>129514</v>
      </c>
      <c r="AA254" s="6">
        <v>142246</v>
      </c>
      <c r="AB254" s="56">
        <f t="shared" si="50"/>
        <v>142246</v>
      </c>
      <c r="AC254" s="34">
        <f t="shared" si="51"/>
        <v>47.657491904621722</v>
      </c>
      <c r="AD254" s="20">
        <f t="shared" si="56"/>
        <v>0.47657491904621724</v>
      </c>
      <c r="AE254" s="34">
        <f t="shared" si="52"/>
        <v>52.342508095378271</v>
      </c>
      <c r="AF254" s="20">
        <f t="shared" si="57"/>
        <v>0.52342508095378271</v>
      </c>
      <c r="AG254" s="20">
        <f t="shared" si="53"/>
        <v>-4.6850161907565468E-2</v>
      </c>
      <c r="AH254" s="54">
        <f t="shared" si="54"/>
        <v>4.6850161907565466</v>
      </c>
      <c r="AI254" s="6" t="s">
        <v>8</v>
      </c>
      <c r="AJ254" s="36" t="str">
        <f>IF(AI254="NR","",VLOOKUP(AI254,liste!$A$20:$H$29,2))</f>
        <v>Verworfen</v>
      </c>
      <c r="AK254" s="36" t="str">
        <f>IF(AI254="NR","",VLOOKUP(AI254,liste!$A$20:$H$29,3))</f>
        <v>Rejeté</v>
      </c>
      <c r="AL254" t="s">
        <v>353</v>
      </c>
      <c r="AM254" t="str">
        <f t="shared" si="55"/>
        <v/>
      </c>
      <c r="AN254" t="str">
        <f>IF(AM254="","",VLOOKUP(AM254,liste!$A$30:$H$32,2))</f>
        <v/>
      </c>
      <c r="AO254" t="str">
        <f>IF(AM254="","",VLOOKUP(AM254,liste!$A$30:$H$32,3))</f>
        <v/>
      </c>
    </row>
    <row r="255" spans="1:41" x14ac:dyDescent="0.25">
      <c r="A255" s="63" t="str">
        <f t="shared" si="43"/>
        <v>19781203</v>
      </c>
      <c r="B255" s="10">
        <v>28827</v>
      </c>
      <c r="C255" s="52">
        <f t="shared" si="44"/>
        <v>28827</v>
      </c>
      <c r="D255" s="47">
        <f t="shared" si="45"/>
        <v>28827</v>
      </c>
      <c r="E255" s="51">
        <f t="shared" si="46"/>
        <v>28827</v>
      </c>
      <c r="F255" s="6" t="s">
        <v>350</v>
      </c>
      <c r="G255" s="6" t="s">
        <v>263</v>
      </c>
      <c r="H255" s="17" t="s">
        <v>10</v>
      </c>
      <c r="I255" s="37" t="str">
        <f>IF(H255="NR","",VLOOKUP(H255,liste!$A$1:$H$15,2))</f>
        <v>Volksinitiative</v>
      </c>
      <c r="J255" s="37" t="str">
        <f>IF(H255="NR","",VLOOKUP(H255,liste!$A$1:$H$15,3))</f>
        <v>Initiative populaire</v>
      </c>
      <c r="K255" s="14" t="s">
        <v>4</v>
      </c>
      <c r="L255" s="6"/>
      <c r="M255" s="36"/>
      <c r="N255" s="36"/>
      <c r="O255" s="6"/>
      <c r="P255" s="36" t="str">
        <f>IF([1]csv!G251="ST",VLOOKUP([1]csv!N251,[1]liste!$A$1:$H$15,2),"")</f>
        <v/>
      </c>
      <c r="Q255" s="36" t="str">
        <f>IF([1]csv!G251="ST",VLOOKUP([1]csv!N251,[1]liste!$A$1:$H$15,3),"")</f>
        <v/>
      </c>
      <c r="R255" s="6">
        <v>593676</v>
      </c>
      <c r="S255" s="56">
        <f t="shared" si="47"/>
        <v>593676</v>
      </c>
      <c r="T255" s="34">
        <f t="shared" si="48"/>
        <v>43.591959250500274</v>
      </c>
      <c r="U255" s="16">
        <v>0.43591959250500273</v>
      </c>
      <c r="V255" s="6">
        <v>263372</v>
      </c>
      <c r="W255" s="19">
        <v>258795</v>
      </c>
      <c r="X255" s="19">
        <v>255037</v>
      </c>
      <c r="Y255" s="6">
        <v>89915</v>
      </c>
      <c r="Z255" s="56">
        <f t="shared" si="49"/>
        <v>89915</v>
      </c>
      <c r="AA255" s="6">
        <v>165122</v>
      </c>
      <c r="AB255" s="56">
        <f t="shared" si="50"/>
        <v>165122</v>
      </c>
      <c r="AC255" s="34">
        <f t="shared" si="51"/>
        <v>35.255668785313503</v>
      </c>
      <c r="AD255" s="20">
        <f t="shared" si="56"/>
        <v>0.35255668785313504</v>
      </c>
      <c r="AE255" s="34">
        <f t="shared" si="52"/>
        <v>64.744331214686497</v>
      </c>
      <c r="AF255" s="20">
        <f t="shared" si="57"/>
        <v>0.64744331214686501</v>
      </c>
      <c r="AG255" s="20">
        <f t="shared" si="53"/>
        <v>-0.29488662429372997</v>
      </c>
      <c r="AH255" s="54">
        <f t="shared" si="54"/>
        <v>29.488662429372997</v>
      </c>
      <c r="AI255" t="s">
        <v>8</v>
      </c>
      <c r="AJ255" s="36" t="str">
        <f>IF(AI255="NR","",VLOOKUP(AI255,liste!$A$20:$H$29,2))</f>
        <v>Verworfen</v>
      </c>
      <c r="AK255" s="36" t="str">
        <f>IF(AI255="NR","",VLOOKUP(AI255,liste!$A$20:$H$29,3))</f>
        <v>Rejeté</v>
      </c>
      <c r="AL255" t="s">
        <v>351</v>
      </c>
      <c r="AM255" t="str">
        <f t="shared" si="55"/>
        <v/>
      </c>
      <c r="AN255" t="str">
        <f>IF(AM255="","",VLOOKUP(AM255,liste!$A$30:$H$32,2))</f>
        <v/>
      </c>
      <c r="AO255" t="str">
        <f>IF(AM255="","",VLOOKUP(AM255,liste!$A$30:$H$32,3))</f>
        <v/>
      </c>
    </row>
    <row r="256" spans="1:41" x14ac:dyDescent="0.25">
      <c r="A256" s="63" t="str">
        <f t="shared" si="43"/>
        <v>19780528</v>
      </c>
      <c r="B256" s="10">
        <v>28638</v>
      </c>
      <c r="C256" s="52">
        <f t="shared" si="44"/>
        <v>28638</v>
      </c>
      <c r="D256" s="47">
        <f t="shared" si="45"/>
        <v>28638</v>
      </c>
      <c r="E256" s="51">
        <f t="shared" si="46"/>
        <v>28638</v>
      </c>
      <c r="F256" s="6" t="s">
        <v>258</v>
      </c>
      <c r="G256" s="6" t="s">
        <v>265</v>
      </c>
      <c r="H256" s="17" t="s">
        <v>194</v>
      </c>
      <c r="I256" s="37" t="str">
        <f>IF(H256="NR","",VLOOKUP(H256,liste!$A$1:$H$15,2))</f>
        <v>Obligatorisches Finanzreferendum (bis 1.1.1995)</v>
      </c>
      <c r="J256" s="37" t="str">
        <f>IF(H256="NR","",VLOOKUP(H256,liste!$A$1:$H$15,3))</f>
        <v>réferendum obligatoire financier</v>
      </c>
      <c r="K256" s="14" t="s">
        <v>4</v>
      </c>
      <c r="L256" s="6"/>
      <c r="M256" s="36"/>
      <c r="N256" s="36"/>
      <c r="O256" s="6"/>
      <c r="P256" s="36" t="str">
        <f>IF([1]csv!G252="ST",VLOOKUP([1]csv!N252,[1]liste!$A$1:$H$15,2),"")</f>
        <v/>
      </c>
      <c r="Q256" s="36" t="str">
        <f>IF([1]csv!G252="ST",VLOOKUP([1]csv!N252,[1]liste!$A$1:$H$15,3),"")</f>
        <v/>
      </c>
      <c r="R256" s="6">
        <v>631567</v>
      </c>
      <c r="S256" s="56">
        <f t="shared" si="47"/>
        <v>631567</v>
      </c>
      <c r="T256" s="34">
        <f t="shared" si="48"/>
        <v>47.667468376276787</v>
      </c>
      <c r="U256" s="16">
        <v>0.47667468376276784</v>
      </c>
      <c r="V256" s="6">
        <v>317170</v>
      </c>
      <c r="W256" s="19">
        <v>301052</v>
      </c>
      <c r="X256" s="19">
        <v>288571</v>
      </c>
      <c r="Y256" s="6">
        <v>176621</v>
      </c>
      <c r="Z256" s="56">
        <f t="shared" si="49"/>
        <v>176621</v>
      </c>
      <c r="AA256" s="6">
        <v>111950</v>
      </c>
      <c r="AB256" s="56">
        <f t="shared" si="50"/>
        <v>111950</v>
      </c>
      <c r="AC256" s="34">
        <f t="shared" si="51"/>
        <v>61.205387928793954</v>
      </c>
      <c r="AD256" s="20">
        <f t="shared" si="56"/>
        <v>0.61205387928793953</v>
      </c>
      <c r="AE256" s="34">
        <f t="shared" si="52"/>
        <v>38.794612071206046</v>
      </c>
      <c r="AF256" s="20">
        <f t="shared" si="57"/>
        <v>0.38794612071206047</v>
      </c>
      <c r="AG256" s="20">
        <f t="shared" si="53"/>
        <v>0.22410775857587906</v>
      </c>
      <c r="AH256" s="54">
        <f t="shared" si="54"/>
        <v>22.410775857587907</v>
      </c>
      <c r="AI256" t="s">
        <v>7</v>
      </c>
      <c r="AJ256" s="36" t="str">
        <f>IF(AI256="NR","",VLOOKUP(AI256,liste!$A$20:$H$29,2))</f>
        <v>Angenommen</v>
      </c>
      <c r="AK256" s="36" t="str">
        <f>IF(AI256="NR","",VLOOKUP(AI256,liste!$A$20:$H$29,3))</f>
        <v>Accepté</v>
      </c>
      <c r="AL256" t="s">
        <v>348</v>
      </c>
      <c r="AM256" t="str">
        <f t="shared" si="55"/>
        <v/>
      </c>
      <c r="AN256" t="str">
        <f>IF(AM256="","",VLOOKUP(AM256,liste!$A$30:$H$32,2))</f>
        <v/>
      </c>
      <c r="AO256" t="str">
        <f>IF(AM256="","",VLOOKUP(AM256,liste!$A$30:$H$32,3))</f>
        <v/>
      </c>
    </row>
    <row r="257" spans="1:41" x14ac:dyDescent="0.25">
      <c r="A257" s="63" t="str">
        <f t="shared" si="43"/>
        <v>19780528</v>
      </c>
      <c r="B257" s="10">
        <v>28638</v>
      </c>
      <c r="C257" s="52">
        <f t="shared" si="44"/>
        <v>28638</v>
      </c>
      <c r="D257" s="47">
        <f t="shared" si="45"/>
        <v>28638</v>
      </c>
      <c r="E257" s="51">
        <f t="shared" si="46"/>
        <v>28638</v>
      </c>
      <c r="F257" s="6" t="s">
        <v>349</v>
      </c>
      <c r="G257" s="6" t="s">
        <v>264</v>
      </c>
      <c r="H257" s="17" t="s">
        <v>194</v>
      </c>
      <c r="I257" s="37" t="str">
        <f>IF(H257="NR","",VLOOKUP(H257,liste!$A$1:$H$15,2))</f>
        <v>Obligatorisches Finanzreferendum (bis 1.1.1995)</v>
      </c>
      <c r="J257" s="37" t="str">
        <f>IF(H257="NR","",VLOOKUP(H257,liste!$A$1:$H$15,3))</f>
        <v>réferendum obligatoire financier</v>
      </c>
      <c r="K257" s="14" t="s">
        <v>4</v>
      </c>
      <c r="L257" s="6"/>
      <c r="M257" s="36"/>
      <c r="N257" s="36"/>
      <c r="O257" s="6"/>
      <c r="P257" s="36" t="str">
        <f>IF([1]csv!G253="ST",VLOOKUP([1]csv!N253,[1]liste!$A$1:$H$15,2),"")</f>
        <v/>
      </c>
      <c r="Q257" s="36" t="str">
        <f>IF([1]csv!G253="ST",VLOOKUP([1]csv!N253,[1]liste!$A$1:$H$15,3),"")</f>
        <v/>
      </c>
      <c r="R257" s="6">
        <v>631567</v>
      </c>
      <c r="S257" s="56">
        <f t="shared" si="47"/>
        <v>631567</v>
      </c>
      <c r="T257" s="34">
        <f t="shared" si="48"/>
        <v>47.668101721590901</v>
      </c>
      <c r="U257" s="16">
        <v>0.476681017215909</v>
      </c>
      <c r="V257" s="6">
        <v>317170</v>
      </c>
      <c r="W257" s="19">
        <v>301056</v>
      </c>
      <c r="X257" s="19">
        <v>289161</v>
      </c>
      <c r="Y257" s="6">
        <v>222502</v>
      </c>
      <c r="Z257" s="56">
        <f t="shared" si="49"/>
        <v>222502</v>
      </c>
      <c r="AA257" s="6">
        <v>66659</v>
      </c>
      <c r="AB257" s="56">
        <f t="shared" si="50"/>
        <v>66659</v>
      </c>
      <c r="AC257" s="34">
        <f t="shared" si="51"/>
        <v>76.947444503235218</v>
      </c>
      <c r="AD257" s="20">
        <f t="shared" si="56"/>
        <v>0.76947444503235218</v>
      </c>
      <c r="AE257" s="34">
        <f t="shared" si="52"/>
        <v>23.052555496764779</v>
      </c>
      <c r="AF257" s="20">
        <f t="shared" si="57"/>
        <v>0.23052555496764779</v>
      </c>
      <c r="AG257" s="20">
        <f t="shared" si="53"/>
        <v>0.53894889006470437</v>
      </c>
      <c r="AH257" s="54">
        <f t="shared" si="54"/>
        <v>53.894889006470436</v>
      </c>
      <c r="AI257" t="s">
        <v>7</v>
      </c>
      <c r="AJ257" s="36" t="str">
        <f>IF(AI257="NR","",VLOOKUP(AI257,liste!$A$20:$H$29,2))</f>
        <v>Angenommen</v>
      </c>
      <c r="AK257" s="36" t="str">
        <f>IF(AI257="NR","",VLOOKUP(AI257,liste!$A$20:$H$29,3))</f>
        <v>Accepté</v>
      </c>
      <c r="AL257" t="s">
        <v>348</v>
      </c>
      <c r="AM257" t="str">
        <f t="shared" si="55"/>
        <v/>
      </c>
      <c r="AN257" t="str">
        <f>IF(AM257="","",VLOOKUP(AM257,liste!$A$30:$H$32,2))</f>
        <v/>
      </c>
      <c r="AO257" t="str">
        <f>IF(AM257="","",VLOOKUP(AM257,liste!$A$30:$H$32,3))</f>
        <v/>
      </c>
    </row>
    <row r="258" spans="1:41" x14ac:dyDescent="0.25">
      <c r="A258" s="63" t="str">
        <f t="shared" ref="A258:A321" si="58">CONCATENATE(TEXT(B258,"JJJJ"),TEXT(B258,"MM"),TEXT(B258,"tt"))</f>
        <v>19780226</v>
      </c>
      <c r="B258" s="10">
        <v>28547</v>
      </c>
      <c r="C258" s="52">
        <f t="shared" ref="C258:C321" si="59">B258</f>
        <v>28547</v>
      </c>
      <c r="D258" s="47">
        <f t="shared" ref="D258:D311" si="60">B258</f>
        <v>28547</v>
      </c>
      <c r="E258" s="51">
        <f t="shared" ref="E258:E321" si="61">D258</f>
        <v>28547</v>
      </c>
      <c r="F258" s="6" t="s">
        <v>346</v>
      </c>
      <c r="G258" s="6" t="s">
        <v>504</v>
      </c>
      <c r="H258" s="17" t="s">
        <v>1</v>
      </c>
      <c r="I258" s="37" t="str">
        <f>IF(H258="NR","",VLOOKUP(H258,liste!$A$1:$H$15,2))</f>
        <v>Obligatorisches Referendum</v>
      </c>
      <c r="J258" s="37" t="str">
        <f>IF(H258="NR","",VLOOKUP(H258,liste!$A$1:$H$15,3))</f>
        <v>référendum facultatif</v>
      </c>
      <c r="K258" s="14" t="s">
        <v>4</v>
      </c>
      <c r="L258" s="6"/>
      <c r="M258" s="36"/>
      <c r="N258" s="36"/>
      <c r="O258" s="6"/>
      <c r="P258" s="36" t="str">
        <f>IF([1]csv!G254="ST",VLOOKUP([1]csv!N254,[1]liste!$A$1:$H$15,2),"")</f>
        <v/>
      </c>
      <c r="Q258" s="36" t="str">
        <f>IF([1]csv!G254="ST",VLOOKUP([1]csv!N254,[1]liste!$A$1:$H$15,3),"")</f>
        <v/>
      </c>
      <c r="R258" s="6">
        <v>591121</v>
      </c>
      <c r="S258" s="56">
        <f t="shared" ref="S258:S321" si="62">R258</f>
        <v>591121</v>
      </c>
      <c r="T258" s="34">
        <f t="shared" ref="T258:T321" si="63">SUM(U258*100)</f>
        <v>46.326894155342139</v>
      </c>
      <c r="U258" s="16">
        <v>0.46326894155342135</v>
      </c>
      <c r="V258" s="6">
        <v>280137</v>
      </c>
      <c r="W258" s="19">
        <v>273848</v>
      </c>
      <c r="X258" s="19">
        <v>264981</v>
      </c>
      <c r="Y258" s="6">
        <v>214178</v>
      </c>
      <c r="Z258" s="56">
        <f t="shared" ref="Z258:Z321" si="64">Y258</f>
        <v>214178</v>
      </c>
      <c r="AA258" s="6">
        <v>50803</v>
      </c>
      <c r="AB258" s="56">
        <f t="shared" ref="AB258:AB321" si="65">AA258</f>
        <v>50803</v>
      </c>
      <c r="AC258" s="34">
        <f t="shared" ref="AC258:AC321" si="66">SUM(AD258*100)</f>
        <v>80.827681984746079</v>
      </c>
      <c r="AD258" s="20">
        <f t="shared" si="56"/>
        <v>0.8082768198474608</v>
      </c>
      <c r="AE258" s="34">
        <f t="shared" ref="AE258:AE321" si="67">SUM(AF258*100)</f>
        <v>19.172318015253925</v>
      </c>
      <c r="AF258" s="20">
        <f t="shared" si="57"/>
        <v>0.19172318015253925</v>
      </c>
      <c r="AG258" s="20">
        <f t="shared" ref="AG258:AG321" si="68">AD258-AF258</f>
        <v>0.61655363969492161</v>
      </c>
      <c r="AH258" s="54">
        <f t="shared" ref="AH258:AH321" si="69">IF((AG258*100) &lt; 0,(AG258*100)*-1,(AG258*100))</f>
        <v>61.655363969492157</v>
      </c>
      <c r="AI258" t="s">
        <v>7</v>
      </c>
      <c r="AJ258" s="36" t="str">
        <f>IF(AI258="NR","",VLOOKUP(AI258,liste!$A$20:$H$29,2))</f>
        <v>Angenommen</v>
      </c>
      <c r="AK258" s="36" t="str">
        <f>IF(AI258="NR","",VLOOKUP(AI258,liste!$A$20:$H$29,3))</f>
        <v>Accepté</v>
      </c>
      <c r="AL258" t="s">
        <v>347</v>
      </c>
      <c r="AM258" t="str">
        <f t="shared" ref="AM258:AM311" si="70">IF(H258="ST",IF(AI258="NR","N","M"),"")</f>
        <v/>
      </c>
      <c r="AN258" t="str">
        <f>IF(AM258="","",VLOOKUP(AM258,liste!$A$30:$H$32,2))</f>
        <v/>
      </c>
      <c r="AO258" t="str">
        <f>IF(AM258="","",VLOOKUP(AM258,liste!$A$30:$H$32,3))</f>
        <v/>
      </c>
    </row>
    <row r="259" spans="1:41" x14ac:dyDescent="0.25">
      <c r="A259" s="63" t="str">
        <f t="shared" si="58"/>
        <v>19771204</v>
      </c>
      <c r="B259" s="10">
        <v>28463</v>
      </c>
      <c r="C259" s="52">
        <f t="shared" si="59"/>
        <v>28463</v>
      </c>
      <c r="D259" s="47">
        <f t="shared" si="60"/>
        <v>28463</v>
      </c>
      <c r="E259" s="51">
        <f t="shared" si="61"/>
        <v>28463</v>
      </c>
      <c r="F259" s="6" t="s">
        <v>344</v>
      </c>
      <c r="G259" s="6" t="s">
        <v>503</v>
      </c>
      <c r="H259" s="17" t="s">
        <v>1</v>
      </c>
      <c r="I259" s="37" t="str">
        <f>IF(H259="NR","",VLOOKUP(H259,liste!$A$1:$H$15,2))</f>
        <v>Obligatorisches Referendum</v>
      </c>
      <c r="J259" s="37" t="str">
        <f>IF(H259="NR","",VLOOKUP(H259,liste!$A$1:$H$15,3))</f>
        <v>référendum facultatif</v>
      </c>
      <c r="K259" s="14" t="s">
        <v>4</v>
      </c>
      <c r="L259" s="6"/>
      <c r="M259" s="36"/>
      <c r="N259" s="36"/>
      <c r="O259" s="6"/>
      <c r="P259" s="36" t="str">
        <f>IF([1]csv!G255="ST",VLOOKUP([1]csv!N255,[1]liste!$A$1:$H$15,2),"")</f>
        <v/>
      </c>
      <c r="Q259" s="36" t="str">
        <f>IF([1]csv!G255="ST",VLOOKUP([1]csv!N255,[1]liste!$A$1:$H$15,3),"")</f>
        <v/>
      </c>
      <c r="R259" s="6">
        <v>641820</v>
      </c>
      <c r="S259" s="56">
        <f t="shared" si="62"/>
        <v>641820</v>
      </c>
      <c r="T259" s="34">
        <f t="shared" si="63"/>
        <v>36.73631236172136</v>
      </c>
      <c r="U259" s="16">
        <v>0.36736312361721357</v>
      </c>
      <c r="V259" s="6">
        <v>256169</v>
      </c>
      <c r="W259" s="19">
        <v>235781</v>
      </c>
      <c r="X259" s="19">
        <v>229994</v>
      </c>
      <c r="Y259" s="6">
        <v>169379</v>
      </c>
      <c r="Z259" s="56">
        <f t="shared" si="64"/>
        <v>169379</v>
      </c>
      <c r="AA259" s="6">
        <v>60615</v>
      </c>
      <c r="AB259" s="56">
        <f t="shared" si="65"/>
        <v>60615</v>
      </c>
      <c r="AC259" s="34">
        <f t="shared" si="66"/>
        <v>73.644964651251783</v>
      </c>
      <c r="AD259" s="20">
        <f t="shared" si="56"/>
        <v>0.73644964651251776</v>
      </c>
      <c r="AE259" s="34">
        <f t="shared" si="67"/>
        <v>26.355035348748228</v>
      </c>
      <c r="AF259" s="20">
        <f t="shared" si="57"/>
        <v>0.26355035348748229</v>
      </c>
      <c r="AG259" s="20">
        <f t="shared" si="68"/>
        <v>0.47289929302503547</v>
      </c>
      <c r="AH259" s="54">
        <f t="shared" si="69"/>
        <v>47.289929302503545</v>
      </c>
      <c r="AI259" t="s">
        <v>7</v>
      </c>
      <c r="AJ259" s="36" t="str">
        <f>IF(AI259="NR","",VLOOKUP(AI259,liste!$A$20:$H$29,2))</f>
        <v>Angenommen</v>
      </c>
      <c r="AK259" s="36" t="str">
        <f>IF(AI259="NR","",VLOOKUP(AI259,liste!$A$20:$H$29,3))</f>
        <v>Accepté</v>
      </c>
      <c r="AL259" t="s">
        <v>345</v>
      </c>
      <c r="AM259" t="str">
        <f t="shared" si="70"/>
        <v/>
      </c>
      <c r="AN259" t="str">
        <f>IF(AM259="","",VLOOKUP(AM259,liste!$A$30:$H$32,2))</f>
        <v/>
      </c>
      <c r="AO259" t="str">
        <f>IF(AM259="","",VLOOKUP(AM259,liste!$A$30:$H$32,3))</f>
        <v/>
      </c>
    </row>
    <row r="260" spans="1:41" x14ac:dyDescent="0.25">
      <c r="A260" s="63" t="str">
        <f t="shared" si="58"/>
        <v>19770313</v>
      </c>
      <c r="B260" s="10">
        <v>28197</v>
      </c>
      <c r="C260" s="52">
        <f t="shared" si="59"/>
        <v>28197</v>
      </c>
      <c r="D260" s="47">
        <f t="shared" si="60"/>
        <v>28197</v>
      </c>
      <c r="E260" s="51">
        <f t="shared" si="61"/>
        <v>28197</v>
      </c>
      <c r="F260" s="6" t="s">
        <v>73</v>
      </c>
      <c r="G260" s="6" t="s">
        <v>266</v>
      </c>
      <c r="H260" s="17" t="s">
        <v>194</v>
      </c>
      <c r="I260" s="37" t="str">
        <f>IF(H260="NR","",VLOOKUP(H260,liste!$A$1:$H$15,2))</f>
        <v>Obligatorisches Finanzreferendum (bis 1.1.1995)</v>
      </c>
      <c r="J260" s="37" t="str">
        <f>IF(H260="NR","",VLOOKUP(H260,liste!$A$1:$H$15,3))</f>
        <v>réferendum obligatoire financier</v>
      </c>
      <c r="K260" s="14" t="s">
        <v>4</v>
      </c>
      <c r="L260" s="6"/>
      <c r="M260" s="36"/>
      <c r="N260" s="36"/>
      <c r="O260" s="6"/>
      <c r="P260" s="36" t="str">
        <f>IF([1]csv!G256="ST",VLOOKUP([1]csv!N256,[1]liste!$A$1:$H$15,2),"")</f>
        <v/>
      </c>
      <c r="Q260" s="36" t="str">
        <f>IF([1]csv!G256="ST",VLOOKUP([1]csv!N256,[1]liste!$A$1:$H$15,3),"")</f>
        <v/>
      </c>
      <c r="R260" s="6">
        <v>622096</v>
      </c>
      <c r="S260" s="56">
        <f t="shared" si="62"/>
        <v>622096</v>
      </c>
      <c r="T260" s="34">
        <f t="shared" si="63"/>
        <v>37.50755510403539</v>
      </c>
      <c r="U260" s="16">
        <v>0.37507555104035389</v>
      </c>
      <c r="V260" s="6">
        <v>241750</v>
      </c>
      <c r="W260" s="19">
        <v>233333</v>
      </c>
      <c r="X260" s="19">
        <v>222979</v>
      </c>
      <c r="Y260" s="6">
        <v>140758</v>
      </c>
      <c r="Z260" s="56">
        <f t="shared" si="64"/>
        <v>140758</v>
      </c>
      <c r="AA260" s="6">
        <v>82221</v>
      </c>
      <c r="AB260" s="56">
        <f t="shared" si="65"/>
        <v>82221</v>
      </c>
      <c r="AC260" s="34">
        <f t="shared" si="66"/>
        <v>63.126123984769869</v>
      </c>
      <c r="AD260" s="20">
        <f t="shared" si="56"/>
        <v>0.63126123984769866</v>
      </c>
      <c r="AE260" s="34">
        <f t="shared" si="67"/>
        <v>36.873876015230131</v>
      </c>
      <c r="AF260" s="20">
        <f t="shared" si="57"/>
        <v>0.36873876015230134</v>
      </c>
      <c r="AG260" s="20">
        <f t="shared" si="68"/>
        <v>0.26252247969539733</v>
      </c>
      <c r="AH260" s="54">
        <f t="shared" si="69"/>
        <v>26.252247969539731</v>
      </c>
      <c r="AI260" t="s">
        <v>7</v>
      </c>
      <c r="AJ260" s="36" t="str">
        <f>IF(AI260="NR","",VLOOKUP(AI260,liste!$A$20:$H$29,2))</f>
        <v>Angenommen</v>
      </c>
      <c r="AK260" s="36" t="str">
        <f>IF(AI260="NR","",VLOOKUP(AI260,liste!$A$20:$H$29,3))</f>
        <v>Accepté</v>
      </c>
      <c r="AL260" t="s">
        <v>343</v>
      </c>
      <c r="AM260" t="str">
        <f t="shared" si="70"/>
        <v/>
      </c>
      <c r="AN260" t="str">
        <f>IF(AM260="","",VLOOKUP(AM260,liste!$A$30:$H$32,2))</f>
        <v/>
      </c>
      <c r="AO260" t="str">
        <f>IF(AM260="","",VLOOKUP(AM260,liste!$A$30:$H$32,3))</f>
        <v/>
      </c>
    </row>
    <row r="261" spans="1:41" x14ac:dyDescent="0.25">
      <c r="A261" s="63" t="str">
        <f t="shared" si="58"/>
        <v>19761205</v>
      </c>
      <c r="B261" s="10">
        <v>28099</v>
      </c>
      <c r="C261" s="52">
        <f t="shared" si="59"/>
        <v>28099</v>
      </c>
      <c r="D261" s="47">
        <f t="shared" si="60"/>
        <v>28099</v>
      </c>
      <c r="E261" s="51">
        <f t="shared" si="61"/>
        <v>28099</v>
      </c>
      <c r="F261" s="6" t="s">
        <v>259</v>
      </c>
      <c r="G261" s="6" t="s">
        <v>502</v>
      </c>
      <c r="H261" s="17" t="s">
        <v>1</v>
      </c>
      <c r="I261" s="37" t="str">
        <f>IF(H261="NR","",VLOOKUP(H261,liste!$A$1:$H$15,2))</f>
        <v>Obligatorisches Referendum</v>
      </c>
      <c r="J261" s="37" t="str">
        <f>IF(H261="NR","",VLOOKUP(H261,liste!$A$1:$H$15,3))</f>
        <v>référendum facultatif</v>
      </c>
      <c r="K261" s="14" t="s">
        <v>4</v>
      </c>
      <c r="L261" s="6"/>
      <c r="M261" s="36"/>
      <c r="N261" s="36"/>
      <c r="O261" s="6"/>
      <c r="P261" s="36" t="str">
        <f>IF([1]csv!G257="ST",VLOOKUP([1]csv!N257,[1]liste!$A$1:$H$15,2),"")</f>
        <v/>
      </c>
      <c r="Q261" s="36" t="str">
        <f>IF([1]csv!G257="ST",VLOOKUP([1]csv!N257,[1]liste!$A$1:$H$15,3),"")</f>
        <v/>
      </c>
      <c r="R261" s="6">
        <v>624379</v>
      </c>
      <c r="S261" s="56">
        <f t="shared" si="62"/>
        <v>624379</v>
      </c>
      <c r="T261" s="34">
        <f t="shared" si="63"/>
        <v>44.426061734939836</v>
      </c>
      <c r="U261" s="16">
        <v>0.44426061734939837</v>
      </c>
      <c r="V261" s="6">
        <v>293748</v>
      </c>
      <c r="W261" s="19">
        <v>277387</v>
      </c>
      <c r="X261" s="19">
        <v>263197</v>
      </c>
      <c r="Y261" s="6">
        <v>200600</v>
      </c>
      <c r="Z261" s="56">
        <f t="shared" si="64"/>
        <v>200600</v>
      </c>
      <c r="AA261" s="6">
        <v>62597</v>
      </c>
      <c r="AB261" s="56">
        <f t="shared" si="65"/>
        <v>62597</v>
      </c>
      <c r="AC261" s="34">
        <f t="shared" si="66"/>
        <v>76.216674202213554</v>
      </c>
      <c r="AD261" s="20">
        <f t="shared" si="56"/>
        <v>0.76216674202213552</v>
      </c>
      <c r="AE261" s="34">
        <f t="shared" si="67"/>
        <v>23.783325797786446</v>
      </c>
      <c r="AF261" s="20">
        <f t="shared" si="57"/>
        <v>0.23783325797786448</v>
      </c>
      <c r="AG261" s="20">
        <f t="shared" si="68"/>
        <v>0.52433348404427105</v>
      </c>
      <c r="AH261" s="54">
        <f t="shared" si="69"/>
        <v>52.433348404427107</v>
      </c>
      <c r="AI261" t="s">
        <v>7</v>
      </c>
      <c r="AJ261" s="36" t="str">
        <f>IF(AI261="NR","",VLOOKUP(AI261,liste!$A$20:$H$29,2))</f>
        <v>Angenommen</v>
      </c>
      <c r="AK261" s="36" t="str">
        <f>IF(AI261="NR","",VLOOKUP(AI261,liste!$A$20:$H$29,3))</f>
        <v>Accepté</v>
      </c>
      <c r="AL261" t="s">
        <v>342</v>
      </c>
      <c r="AM261" t="str">
        <f t="shared" si="70"/>
        <v/>
      </c>
      <c r="AN261" t="str">
        <f>IF(AM261="","",VLOOKUP(AM261,liste!$A$30:$H$32,2))</f>
        <v/>
      </c>
      <c r="AO261" t="str">
        <f>IF(AM261="","",VLOOKUP(AM261,liste!$A$30:$H$32,3))</f>
        <v/>
      </c>
    </row>
    <row r="262" spans="1:41" x14ac:dyDescent="0.25">
      <c r="A262" s="63" t="str">
        <f t="shared" si="58"/>
        <v>19760613</v>
      </c>
      <c r="B262" s="10">
        <v>27924</v>
      </c>
      <c r="C262" s="52">
        <f t="shared" si="59"/>
        <v>27924</v>
      </c>
      <c r="D262" s="47">
        <f t="shared" si="60"/>
        <v>27924</v>
      </c>
      <c r="E262" s="51">
        <f t="shared" si="61"/>
        <v>27924</v>
      </c>
      <c r="F262" s="6" t="s">
        <v>340</v>
      </c>
      <c r="G262" s="6" t="s">
        <v>501</v>
      </c>
      <c r="H262" s="17" t="s">
        <v>194</v>
      </c>
      <c r="I262" s="37" t="str">
        <f>IF(H262="NR","",VLOOKUP(H262,liste!$A$1:$H$15,2))</f>
        <v>Obligatorisches Finanzreferendum (bis 1.1.1995)</v>
      </c>
      <c r="J262" s="37" t="str">
        <f>IF(H262="NR","",VLOOKUP(H262,liste!$A$1:$H$15,3))</f>
        <v>réferendum obligatoire financier</v>
      </c>
      <c r="K262" s="14" t="s">
        <v>4</v>
      </c>
      <c r="L262" s="6"/>
      <c r="M262" s="36"/>
      <c r="N262" s="36"/>
      <c r="O262" s="6"/>
      <c r="P262" s="36" t="str">
        <f>IF([1]csv!G258="ST",VLOOKUP([1]csv!N258,[1]liste!$A$1:$H$15,2),"")</f>
        <v/>
      </c>
      <c r="Q262" s="36" t="str">
        <f>IF([1]csv!G258="ST",VLOOKUP([1]csv!N258,[1]liste!$A$1:$H$15,3),"")</f>
        <v/>
      </c>
      <c r="R262" s="6">
        <v>623132</v>
      </c>
      <c r="S262" s="56">
        <f t="shared" si="62"/>
        <v>623132</v>
      </c>
      <c r="T262" s="34">
        <f t="shared" si="63"/>
        <v>31.29898641058395</v>
      </c>
      <c r="U262" s="16">
        <v>0.31298986410583951</v>
      </c>
      <c r="V262" s="6">
        <v>206552</v>
      </c>
      <c r="W262" s="19">
        <v>195034</v>
      </c>
      <c r="X262" s="19">
        <v>188227</v>
      </c>
      <c r="Y262" s="6">
        <v>70679</v>
      </c>
      <c r="Z262" s="56">
        <f t="shared" si="64"/>
        <v>70679</v>
      </c>
      <c r="AA262" s="6">
        <v>117548</v>
      </c>
      <c r="AB262" s="56">
        <f t="shared" si="65"/>
        <v>117548</v>
      </c>
      <c r="AC262" s="34">
        <f t="shared" si="66"/>
        <v>37.549873291291895</v>
      </c>
      <c r="AD262" s="20">
        <f t="shared" si="56"/>
        <v>0.37549873291291896</v>
      </c>
      <c r="AE262" s="34">
        <f t="shared" si="67"/>
        <v>62.450126708708098</v>
      </c>
      <c r="AF262" s="20">
        <f t="shared" si="57"/>
        <v>0.62450126708708098</v>
      </c>
      <c r="AG262" s="20">
        <f t="shared" si="68"/>
        <v>-0.24900253417416202</v>
      </c>
      <c r="AH262" s="54">
        <f t="shared" si="69"/>
        <v>24.900253417416202</v>
      </c>
      <c r="AI262" t="s">
        <v>8</v>
      </c>
      <c r="AJ262" s="36" t="str">
        <f>IF(AI262="NR","",VLOOKUP(AI262,liste!$A$20:$H$29,2))</f>
        <v>Verworfen</v>
      </c>
      <c r="AK262" s="36" t="str">
        <f>IF(AI262="NR","",VLOOKUP(AI262,liste!$A$20:$H$29,3))</f>
        <v>Rejeté</v>
      </c>
      <c r="AL262" t="s">
        <v>341</v>
      </c>
      <c r="AM262" t="str">
        <f t="shared" si="70"/>
        <v/>
      </c>
      <c r="AN262" t="str">
        <f>IF(AM262="","",VLOOKUP(AM262,liste!$A$30:$H$32,2))</f>
        <v/>
      </c>
      <c r="AO262" t="str">
        <f>IF(AM262="","",VLOOKUP(AM262,liste!$A$30:$H$32,3))</f>
        <v/>
      </c>
    </row>
    <row r="263" spans="1:41" x14ac:dyDescent="0.25">
      <c r="A263" s="63" t="str">
        <f t="shared" si="58"/>
        <v>19750608</v>
      </c>
      <c r="B263" s="10">
        <v>27553</v>
      </c>
      <c r="C263" s="52">
        <f t="shared" si="59"/>
        <v>27553</v>
      </c>
      <c r="D263" s="47">
        <f t="shared" si="60"/>
        <v>27553</v>
      </c>
      <c r="E263" s="51">
        <f t="shared" si="61"/>
        <v>27553</v>
      </c>
      <c r="F263" s="6" t="s">
        <v>260</v>
      </c>
      <c r="G263" s="6" t="s">
        <v>267</v>
      </c>
      <c r="H263" s="17" t="s">
        <v>10</v>
      </c>
      <c r="I263" s="37" t="str">
        <f>IF(H263="NR","",VLOOKUP(H263,liste!$A$1:$H$15,2))</f>
        <v>Volksinitiative</v>
      </c>
      <c r="J263" s="37" t="str">
        <f>IF(H263="NR","",VLOOKUP(H263,liste!$A$1:$H$15,3))</f>
        <v>Initiative populaire</v>
      </c>
      <c r="K263" s="14" t="s">
        <v>4</v>
      </c>
      <c r="L263" s="6"/>
      <c r="M263" s="36"/>
      <c r="N263" s="36"/>
      <c r="O263" s="6"/>
      <c r="P263" s="36" t="str">
        <f>IF([1]csv!G259="ST",VLOOKUP([1]csv!N259,[1]liste!$A$1:$H$15,2),"")</f>
        <v/>
      </c>
      <c r="Q263" s="36" t="str">
        <f>IF([1]csv!G259="ST",VLOOKUP([1]csv!N259,[1]liste!$A$1:$H$15,3),"")</f>
        <v/>
      </c>
      <c r="R263" s="6">
        <v>618101</v>
      </c>
      <c r="S263" s="56">
        <f t="shared" si="62"/>
        <v>618101</v>
      </c>
      <c r="T263" s="34">
        <f t="shared" si="63"/>
        <v>34.269965588148217</v>
      </c>
      <c r="U263" s="16">
        <v>0.34269965588148216</v>
      </c>
      <c r="V263" s="6">
        <v>216287</v>
      </c>
      <c r="W263" s="19">
        <v>211823</v>
      </c>
      <c r="X263" s="19">
        <v>207804</v>
      </c>
      <c r="Y263" s="6">
        <v>123066</v>
      </c>
      <c r="Z263" s="56">
        <f t="shared" si="64"/>
        <v>123066</v>
      </c>
      <c r="AA263" s="6">
        <v>84738</v>
      </c>
      <c r="AB263" s="56">
        <f t="shared" si="65"/>
        <v>84738</v>
      </c>
      <c r="AC263" s="34">
        <f t="shared" si="66"/>
        <v>59.222151642894261</v>
      </c>
      <c r="AD263" s="20">
        <f t="shared" si="56"/>
        <v>0.59222151642894261</v>
      </c>
      <c r="AE263" s="34">
        <f t="shared" si="67"/>
        <v>40.777848357105732</v>
      </c>
      <c r="AF263" s="20">
        <f t="shared" si="57"/>
        <v>0.40777848357105734</v>
      </c>
      <c r="AG263" s="20">
        <f t="shared" si="68"/>
        <v>0.18444303285788527</v>
      </c>
      <c r="AH263" s="54">
        <f t="shared" si="69"/>
        <v>18.444303285788529</v>
      </c>
      <c r="AI263" t="s">
        <v>7</v>
      </c>
      <c r="AJ263" s="36" t="str">
        <f>IF(AI263="NR","",VLOOKUP(AI263,liste!$A$20:$H$29,2))</f>
        <v>Angenommen</v>
      </c>
      <c r="AK263" s="36" t="str">
        <f>IF(AI263="NR","",VLOOKUP(AI263,liste!$A$20:$H$29,3))</f>
        <v>Accepté</v>
      </c>
      <c r="AL263" t="s">
        <v>339</v>
      </c>
      <c r="AM263" t="str">
        <f t="shared" si="70"/>
        <v/>
      </c>
      <c r="AN263" t="str">
        <f>IF(AM263="","",VLOOKUP(AM263,liste!$A$30:$H$32,2))</f>
        <v/>
      </c>
      <c r="AO263" t="str">
        <f>IF(AM263="","",VLOOKUP(AM263,liste!$A$30:$H$32,3))</f>
        <v/>
      </c>
    </row>
    <row r="264" spans="1:41" x14ac:dyDescent="0.25">
      <c r="A264" s="63" t="str">
        <f t="shared" si="58"/>
        <v>19741020</v>
      </c>
      <c r="B264" s="10">
        <v>27322</v>
      </c>
      <c r="C264" s="52">
        <f t="shared" si="59"/>
        <v>27322</v>
      </c>
      <c r="D264" s="47">
        <f t="shared" si="60"/>
        <v>27322</v>
      </c>
      <c r="E264" s="51">
        <f t="shared" si="61"/>
        <v>27322</v>
      </c>
      <c r="F264" s="6" t="s">
        <v>261</v>
      </c>
      <c r="G264" s="6" t="s">
        <v>268</v>
      </c>
      <c r="H264" s="17" t="s">
        <v>194</v>
      </c>
      <c r="I264" s="37" t="str">
        <f>IF(H264="NR","",VLOOKUP(H264,liste!$A$1:$H$15,2))</f>
        <v>Obligatorisches Finanzreferendum (bis 1.1.1995)</v>
      </c>
      <c r="J264" s="37" t="str">
        <f>IF(H264="NR","",VLOOKUP(H264,liste!$A$1:$H$15,3))</f>
        <v>réferendum obligatoire financier</v>
      </c>
      <c r="K264" s="14" t="s">
        <v>4</v>
      </c>
      <c r="L264" s="6"/>
      <c r="M264" s="36"/>
      <c r="N264" s="36"/>
      <c r="O264" s="6"/>
      <c r="P264" s="36" t="str">
        <f>IF([1]csv!G260="ST",VLOOKUP([1]csv!N260,[1]liste!$A$1:$H$15,2),"")</f>
        <v/>
      </c>
      <c r="Q264" s="36" t="str">
        <f>IF([1]csv!G260="ST",VLOOKUP([1]csv!N260,[1]liste!$A$1:$H$15,3),"")</f>
        <v/>
      </c>
      <c r="R264" s="6">
        <v>616607</v>
      </c>
      <c r="S264" s="56">
        <f t="shared" si="62"/>
        <v>616607</v>
      </c>
      <c r="T264" s="34">
        <f t="shared" si="63"/>
        <v>62.442041689439144</v>
      </c>
      <c r="U264" s="16">
        <v>0.62442041689439143</v>
      </c>
      <c r="V264" s="6">
        <v>409788</v>
      </c>
      <c r="W264" s="19">
        <v>385022</v>
      </c>
      <c r="X264" s="19">
        <v>369815</v>
      </c>
      <c r="Y264" s="6">
        <v>227418</v>
      </c>
      <c r="Z264" s="56">
        <f t="shared" si="64"/>
        <v>227418</v>
      </c>
      <c r="AA264" s="6">
        <v>142397</v>
      </c>
      <c r="AB264" s="56">
        <f t="shared" si="65"/>
        <v>142397</v>
      </c>
      <c r="AC264" s="34">
        <f t="shared" si="66"/>
        <v>61.495071860254448</v>
      </c>
      <c r="AD264" s="20">
        <f t="shared" si="56"/>
        <v>0.61495071860254447</v>
      </c>
      <c r="AE264" s="34">
        <f t="shared" si="67"/>
        <v>38.504928139745545</v>
      </c>
      <c r="AF264" s="20">
        <f t="shared" si="57"/>
        <v>0.38504928139745548</v>
      </c>
      <c r="AG264" s="20">
        <f t="shared" si="68"/>
        <v>0.22990143720508899</v>
      </c>
      <c r="AH264" s="54">
        <f t="shared" si="69"/>
        <v>22.9901437205089</v>
      </c>
      <c r="AI264" t="s">
        <v>7</v>
      </c>
      <c r="AJ264" s="36" t="str">
        <f>IF(AI264="NR","",VLOOKUP(AI264,liste!$A$20:$H$29,2))</f>
        <v>Angenommen</v>
      </c>
      <c r="AK264" s="36" t="str">
        <f>IF(AI264="NR","",VLOOKUP(AI264,liste!$A$20:$H$29,3))</f>
        <v>Accepté</v>
      </c>
      <c r="AL264" t="s">
        <v>338</v>
      </c>
      <c r="AM264" t="str">
        <f t="shared" si="70"/>
        <v/>
      </c>
      <c r="AN264" t="str">
        <f>IF(AM264="","",VLOOKUP(AM264,liste!$A$30:$H$32,2))</f>
        <v/>
      </c>
      <c r="AO264" t="str">
        <f>IF(AM264="","",VLOOKUP(AM264,liste!$A$30:$H$32,3))</f>
        <v/>
      </c>
    </row>
    <row r="265" spans="1:41" x14ac:dyDescent="0.25">
      <c r="A265" s="63" t="str">
        <f t="shared" si="58"/>
        <v>19731202</v>
      </c>
      <c r="B265" s="10">
        <v>27000</v>
      </c>
      <c r="C265" s="52">
        <f t="shared" si="59"/>
        <v>27000</v>
      </c>
      <c r="D265" s="47">
        <f t="shared" si="60"/>
        <v>27000</v>
      </c>
      <c r="E265" s="51">
        <f t="shared" si="61"/>
        <v>27000</v>
      </c>
      <c r="F265" s="6" t="s">
        <v>337</v>
      </c>
      <c r="G265" s="6" t="s">
        <v>499</v>
      </c>
      <c r="H265" s="17" t="s">
        <v>1</v>
      </c>
      <c r="I265" s="37" t="str">
        <f>IF(H265="NR","",VLOOKUP(H265,liste!$A$1:$H$15,2))</f>
        <v>Obligatorisches Referendum</v>
      </c>
      <c r="J265" s="37" t="str">
        <f>IF(H265="NR","",VLOOKUP(H265,liste!$A$1:$H$15,3))</f>
        <v>référendum facultatif</v>
      </c>
      <c r="K265" s="14" t="s">
        <v>4</v>
      </c>
      <c r="L265" s="6"/>
      <c r="M265" s="36"/>
      <c r="N265" s="36"/>
      <c r="O265" s="6"/>
      <c r="P265" s="36" t="str">
        <f>IF([1]csv!G261="ST",VLOOKUP([1]csv!N261,[1]liste!$A$1:$H$15,2),"")</f>
        <v/>
      </c>
      <c r="Q265" s="36" t="str">
        <f>IF([1]csv!G261="ST",VLOOKUP([1]csv!N261,[1]liste!$A$1:$H$15,3),"")</f>
        <v/>
      </c>
      <c r="R265" s="6">
        <v>613008</v>
      </c>
      <c r="S265" s="56">
        <f t="shared" si="62"/>
        <v>613008</v>
      </c>
      <c r="T265" s="34">
        <f t="shared" si="63"/>
        <v>33.437084018479368</v>
      </c>
      <c r="U265" s="16">
        <v>0.33437084018479368</v>
      </c>
      <c r="V265" s="6">
        <v>209128</v>
      </c>
      <c r="W265" s="19">
        <v>204972</v>
      </c>
      <c r="X265" s="19">
        <v>197007</v>
      </c>
      <c r="Y265" s="6">
        <v>124726</v>
      </c>
      <c r="Z265" s="56">
        <f t="shared" si="64"/>
        <v>124726</v>
      </c>
      <c r="AA265" s="6">
        <v>72281</v>
      </c>
      <c r="AB265" s="56">
        <f t="shared" si="65"/>
        <v>72281</v>
      </c>
      <c r="AC265" s="34">
        <f t="shared" si="66"/>
        <v>63.310440745760296</v>
      </c>
      <c r="AD265" s="20">
        <f t="shared" si="56"/>
        <v>0.63310440745760299</v>
      </c>
      <c r="AE265" s="34">
        <f t="shared" si="67"/>
        <v>36.689559254239697</v>
      </c>
      <c r="AF265" s="20">
        <f t="shared" si="57"/>
        <v>0.36689559254239695</v>
      </c>
      <c r="AG265" s="20">
        <f t="shared" si="68"/>
        <v>0.26620881491520604</v>
      </c>
      <c r="AH265" s="54">
        <f t="shared" si="69"/>
        <v>26.620881491520603</v>
      </c>
      <c r="AI265" t="s">
        <v>7</v>
      </c>
      <c r="AJ265" s="36" t="str">
        <f>IF(AI265="NR","",VLOOKUP(AI265,liste!$A$20:$H$29,2))</f>
        <v>Angenommen</v>
      </c>
      <c r="AK265" s="36" t="str">
        <f>IF(AI265="NR","",VLOOKUP(AI265,liste!$A$20:$H$29,3))</f>
        <v>Accepté</v>
      </c>
      <c r="AL265" t="s">
        <v>336</v>
      </c>
      <c r="AM265" t="str">
        <f t="shared" si="70"/>
        <v/>
      </c>
      <c r="AN265" t="str">
        <f>IF(AM265="","",VLOOKUP(AM265,liste!$A$30:$H$32,2))</f>
        <v/>
      </c>
      <c r="AO265" t="str">
        <f>IF(AM265="","",VLOOKUP(AM265,liste!$A$30:$H$32,3))</f>
        <v/>
      </c>
    </row>
    <row r="266" spans="1:41" x14ac:dyDescent="0.25">
      <c r="A266" s="63" t="str">
        <f t="shared" si="58"/>
        <v>19731202</v>
      </c>
      <c r="B266" s="10">
        <v>27000</v>
      </c>
      <c r="C266" s="52">
        <f t="shared" si="59"/>
        <v>27000</v>
      </c>
      <c r="D266" s="47">
        <f t="shared" si="60"/>
        <v>27000</v>
      </c>
      <c r="E266" s="51">
        <f t="shared" si="61"/>
        <v>27000</v>
      </c>
      <c r="F266" s="6" t="s">
        <v>254</v>
      </c>
      <c r="G266" s="6" t="s">
        <v>500</v>
      </c>
      <c r="H266" s="17" t="s">
        <v>1</v>
      </c>
      <c r="I266" s="37" t="str">
        <f>IF(H266="NR","",VLOOKUP(H266,liste!$A$1:$H$15,2))</f>
        <v>Obligatorisches Referendum</v>
      </c>
      <c r="J266" s="37" t="str">
        <f>IF(H266="NR","",VLOOKUP(H266,liste!$A$1:$H$15,3))</f>
        <v>référendum facultatif</v>
      </c>
      <c r="K266" s="14" t="s">
        <v>4</v>
      </c>
      <c r="L266" s="6"/>
      <c r="M266" s="36"/>
      <c r="N266" s="36"/>
      <c r="O266" s="6"/>
      <c r="P266" s="36" t="str">
        <f>IF([1]csv!G262="ST",VLOOKUP([1]csv!N262,[1]liste!$A$1:$H$15,2),"")</f>
        <v/>
      </c>
      <c r="Q266" s="36" t="str">
        <f>IF([1]csv!G262="ST",VLOOKUP([1]csv!N262,[1]liste!$A$1:$H$15,3),"")</f>
        <v/>
      </c>
      <c r="R266" s="6">
        <v>613008</v>
      </c>
      <c r="S266" s="56">
        <f t="shared" si="62"/>
        <v>613008</v>
      </c>
      <c r="T266" s="34">
        <f t="shared" si="63"/>
        <v>33.437084018479368</v>
      </c>
      <c r="U266" s="16">
        <v>0.33437084018479368</v>
      </c>
      <c r="V266" s="6">
        <v>209128</v>
      </c>
      <c r="W266" s="19">
        <v>204972</v>
      </c>
      <c r="X266" s="19">
        <v>199311</v>
      </c>
      <c r="Y266" s="6">
        <v>164834</v>
      </c>
      <c r="Z266" s="56">
        <f t="shared" si="64"/>
        <v>164834</v>
      </c>
      <c r="AA266" s="6">
        <v>34477</v>
      </c>
      <c r="AB266" s="56">
        <f t="shared" si="65"/>
        <v>34477</v>
      </c>
      <c r="AC266" s="34">
        <f t="shared" si="66"/>
        <v>82.701908073312552</v>
      </c>
      <c r="AD266" s="20">
        <f t="shared" si="56"/>
        <v>0.82701908073312558</v>
      </c>
      <c r="AE266" s="34">
        <f t="shared" si="67"/>
        <v>17.298091926687441</v>
      </c>
      <c r="AF266" s="20">
        <f t="shared" si="57"/>
        <v>0.17298091926687439</v>
      </c>
      <c r="AG266" s="20">
        <f t="shared" si="68"/>
        <v>0.65403816146625116</v>
      </c>
      <c r="AH266" s="54">
        <f t="shared" si="69"/>
        <v>65.403816146625118</v>
      </c>
      <c r="AI266" t="s">
        <v>7</v>
      </c>
      <c r="AJ266" s="36" t="str">
        <f>IF(AI266="NR","",VLOOKUP(AI266,liste!$A$20:$H$29,2))</f>
        <v>Angenommen</v>
      </c>
      <c r="AK266" s="36" t="str">
        <f>IF(AI266="NR","",VLOOKUP(AI266,liste!$A$20:$H$29,3))</f>
        <v>Accepté</v>
      </c>
      <c r="AL266" t="s">
        <v>336</v>
      </c>
      <c r="AM266" t="str">
        <f t="shared" si="70"/>
        <v/>
      </c>
      <c r="AN266" t="str">
        <f>IF(AM266="","",VLOOKUP(AM266,liste!$A$30:$H$32,2))</f>
        <v/>
      </c>
      <c r="AO266" t="str">
        <f>IF(AM266="","",VLOOKUP(AM266,liste!$A$30:$H$32,3))</f>
        <v/>
      </c>
    </row>
    <row r="267" spans="1:41" x14ac:dyDescent="0.25">
      <c r="A267" s="63" t="str">
        <f t="shared" si="58"/>
        <v>19730701</v>
      </c>
      <c r="B267" s="10">
        <v>26846</v>
      </c>
      <c r="C267" s="52">
        <f t="shared" si="59"/>
        <v>26846</v>
      </c>
      <c r="D267" s="47">
        <f t="shared" si="60"/>
        <v>26846</v>
      </c>
      <c r="E267" s="51">
        <f t="shared" si="61"/>
        <v>26846</v>
      </c>
      <c r="F267" s="6" t="s">
        <v>251</v>
      </c>
      <c r="G267" s="6" t="s">
        <v>271</v>
      </c>
      <c r="H267" s="27" t="s">
        <v>2</v>
      </c>
      <c r="I267" s="37" t="str">
        <f>IF(H267="NR","",VLOOKUP(H267,liste!$A$1:$H$15,2))</f>
        <v>Fakultatives Referendum (ab 1972)</v>
      </c>
      <c r="J267" s="37" t="str">
        <f>IF(H267="NR","",VLOOKUP(H267,liste!$A$1:$H$15,3))</f>
        <v>référendum facultatif</v>
      </c>
      <c r="K267" s="14" t="s">
        <v>4</v>
      </c>
      <c r="L267" s="6"/>
      <c r="M267" s="36"/>
      <c r="N267" s="36"/>
      <c r="O267" s="6"/>
      <c r="P267" s="36" t="str">
        <f>IF([1]csv!G263="ST",VLOOKUP([1]csv!N263,[1]liste!$A$1:$H$15,2),"")</f>
        <v/>
      </c>
      <c r="Q267" s="36" t="str">
        <f>IF([1]csv!G263="ST",VLOOKUP([1]csv!N263,[1]liste!$A$1:$H$15,3),"")</f>
        <v/>
      </c>
      <c r="R267" s="6">
        <v>607912</v>
      </c>
      <c r="S267" s="56">
        <f t="shared" si="62"/>
        <v>607912</v>
      </c>
      <c r="T267" s="34">
        <f t="shared" si="63"/>
        <v>22.026049823000697</v>
      </c>
      <c r="U267" s="16">
        <v>0.22026049823000698</v>
      </c>
      <c r="V267" s="6">
        <v>134079</v>
      </c>
      <c r="W267" s="19">
        <v>133899</v>
      </c>
      <c r="X267" s="19">
        <v>130987</v>
      </c>
      <c r="Y267" s="6">
        <v>70122</v>
      </c>
      <c r="Z267" s="56">
        <f t="shared" si="64"/>
        <v>70122</v>
      </c>
      <c r="AA267" s="6">
        <v>60865</v>
      </c>
      <c r="AB267" s="56">
        <f t="shared" si="65"/>
        <v>60865</v>
      </c>
      <c r="AC267" s="34">
        <f t="shared" si="66"/>
        <v>53.53355676517517</v>
      </c>
      <c r="AD267" s="20">
        <f t="shared" si="56"/>
        <v>0.53533556765175172</v>
      </c>
      <c r="AE267" s="34">
        <f t="shared" si="67"/>
        <v>46.46644323482483</v>
      </c>
      <c r="AF267" s="20">
        <f t="shared" si="57"/>
        <v>0.46466443234824828</v>
      </c>
      <c r="AG267" s="20">
        <f t="shared" si="68"/>
        <v>7.0671135303503441E-2</v>
      </c>
      <c r="AH267" s="54">
        <f t="shared" si="69"/>
        <v>7.0671135303503441</v>
      </c>
      <c r="AI267" s="6" t="s">
        <v>7</v>
      </c>
      <c r="AJ267" s="36" t="str">
        <f>IF(AI267="NR","",VLOOKUP(AI267,liste!$A$20:$H$29,2))</f>
        <v>Angenommen</v>
      </c>
      <c r="AK267" s="36" t="str">
        <f>IF(AI267="NR","",VLOOKUP(AI267,liste!$A$20:$H$29,3))</f>
        <v>Accepté</v>
      </c>
      <c r="AL267" t="s">
        <v>336</v>
      </c>
      <c r="AM267" t="str">
        <f t="shared" si="70"/>
        <v/>
      </c>
      <c r="AN267" t="str">
        <f>IF(AM267="","",VLOOKUP(AM267,liste!$A$30:$H$32,2))</f>
        <v/>
      </c>
      <c r="AO267" t="str">
        <f>IF(AM267="","",VLOOKUP(AM267,liste!$A$30:$H$32,3))</f>
        <v/>
      </c>
    </row>
    <row r="268" spans="1:41" x14ac:dyDescent="0.25">
      <c r="A268" s="63" t="str">
        <f t="shared" si="58"/>
        <v>19730701</v>
      </c>
      <c r="B268" s="10">
        <v>26846</v>
      </c>
      <c r="C268" s="52">
        <f t="shared" si="59"/>
        <v>26846</v>
      </c>
      <c r="D268" s="47">
        <f t="shared" si="60"/>
        <v>26846</v>
      </c>
      <c r="E268" s="51">
        <f t="shared" si="61"/>
        <v>26846</v>
      </c>
      <c r="F268" s="6" t="s">
        <v>252</v>
      </c>
      <c r="G268" s="6" t="s">
        <v>270</v>
      </c>
      <c r="H268" s="27" t="s">
        <v>2</v>
      </c>
      <c r="I268" s="37" t="str">
        <f>IF(H268="NR","",VLOOKUP(H268,liste!$A$1:$H$15,2))</f>
        <v>Fakultatives Referendum (ab 1972)</v>
      </c>
      <c r="J268" s="37" t="str">
        <f>IF(H268="NR","",VLOOKUP(H268,liste!$A$1:$H$15,3))</f>
        <v>référendum facultatif</v>
      </c>
      <c r="K268" s="14" t="s">
        <v>4</v>
      </c>
      <c r="L268" s="6"/>
      <c r="M268" s="36"/>
      <c r="N268" s="36"/>
      <c r="O268" s="6"/>
      <c r="P268" s="36" t="str">
        <f>IF([1]csv!G264="ST",VLOOKUP([1]csv!N264,[1]liste!$A$1:$H$15,2),"")</f>
        <v/>
      </c>
      <c r="Q268" s="36" t="str">
        <f>IF([1]csv!G264="ST",VLOOKUP([1]csv!N264,[1]liste!$A$1:$H$15,3),"")</f>
        <v/>
      </c>
      <c r="R268" s="6">
        <v>607912</v>
      </c>
      <c r="S268" s="56">
        <f t="shared" si="62"/>
        <v>607912</v>
      </c>
      <c r="T268" s="34">
        <f t="shared" si="63"/>
        <v>22.026049823000697</v>
      </c>
      <c r="U268" s="16">
        <v>0.22026049823000698</v>
      </c>
      <c r="V268" s="6">
        <v>134079</v>
      </c>
      <c r="W268" s="19">
        <v>133899</v>
      </c>
      <c r="X268" s="19">
        <v>131974</v>
      </c>
      <c r="Y268" s="6">
        <v>89054</v>
      </c>
      <c r="Z268" s="56">
        <f t="shared" si="64"/>
        <v>89054</v>
      </c>
      <c r="AA268" s="6">
        <v>42920</v>
      </c>
      <c r="AB268" s="56">
        <f t="shared" si="65"/>
        <v>42920</v>
      </c>
      <c r="AC268" s="34">
        <f t="shared" si="66"/>
        <v>67.478442723566772</v>
      </c>
      <c r="AD268" s="20">
        <f t="shared" si="56"/>
        <v>0.67478442723566767</v>
      </c>
      <c r="AE268" s="34">
        <f t="shared" si="67"/>
        <v>32.521557276433235</v>
      </c>
      <c r="AF268" s="20">
        <f t="shared" si="57"/>
        <v>0.32521557276433238</v>
      </c>
      <c r="AG268" s="20">
        <f t="shared" si="68"/>
        <v>0.34956885447133529</v>
      </c>
      <c r="AH268" s="54">
        <f t="shared" si="69"/>
        <v>34.95688544713353</v>
      </c>
      <c r="AI268" t="s">
        <v>7</v>
      </c>
      <c r="AJ268" s="36" t="str">
        <f>IF(AI268="NR","",VLOOKUP(AI268,liste!$A$20:$H$29,2))</f>
        <v>Angenommen</v>
      </c>
      <c r="AK268" s="36" t="str">
        <f>IF(AI268="NR","",VLOOKUP(AI268,liste!$A$20:$H$29,3))</f>
        <v>Accepté</v>
      </c>
      <c r="AL268" t="s">
        <v>336</v>
      </c>
      <c r="AM268" t="str">
        <f t="shared" si="70"/>
        <v/>
      </c>
      <c r="AN268" t="str">
        <f>IF(AM268="","",VLOOKUP(AM268,liste!$A$30:$H$32,2))</f>
        <v/>
      </c>
      <c r="AO268" t="str">
        <f>IF(AM268="","",VLOOKUP(AM268,liste!$A$30:$H$32,3))</f>
        <v/>
      </c>
    </row>
    <row r="269" spans="1:41" x14ac:dyDescent="0.25">
      <c r="A269" s="63" t="str">
        <f t="shared" si="58"/>
        <v>19730701</v>
      </c>
      <c r="B269" s="10">
        <v>26846</v>
      </c>
      <c r="C269" s="52">
        <f t="shared" si="59"/>
        <v>26846</v>
      </c>
      <c r="D269" s="47">
        <f t="shared" si="60"/>
        <v>26846</v>
      </c>
      <c r="E269" s="51">
        <f t="shared" si="61"/>
        <v>26846</v>
      </c>
      <c r="F269" s="6" t="s">
        <v>253</v>
      </c>
      <c r="G269" s="6" t="s">
        <v>269</v>
      </c>
      <c r="H269" s="17" t="s">
        <v>2</v>
      </c>
      <c r="I269" s="37" t="str">
        <f>IF(H269="NR","",VLOOKUP(H269,liste!$A$1:$H$15,2))</f>
        <v>Fakultatives Referendum (ab 1972)</v>
      </c>
      <c r="J269" s="37" t="str">
        <f>IF(H269="NR","",VLOOKUP(H269,liste!$A$1:$H$15,3))</f>
        <v>référendum facultatif</v>
      </c>
      <c r="K269" s="14" t="s">
        <v>4</v>
      </c>
      <c r="L269" s="6"/>
      <c r="M269" s="36"/>
      <c r="N269" s="36"/>
      <c r="O269" s="6"/>
      <c r="P269" s="36" t="str">
        <f>IF([1]csv!G265="ST",VLOOKUP([1]csv!N265,[1]liste!$A$1:$H$15,2),"")</f>
        <v/>
      </c>
      <c r="Q269" s="36" t="str">
        <f>IF([1]csv!G265="ST",VLOOKUP([1]csv!N265,[1]liste!$A$1:$H$15,3),"")</f>
        <v/>
      </c>
      <c r="R269" s="6">
        <v>607912</v>
      </c>
      <c r="S269" s="56">
        <f t="shared" si="62"/>
        <v>607912</v>
      </c>
      <c r="T269" s="34">
        <f t="shared" si="63"/>
        <v>22.026049823000697</v>
      </c>
      <c r="U269" s="16">
        <v>0.22026049823000698</v>
      </c>
      <c r="V269" s="6">
        <v>134079</v>
      </c>
      <c r="W269" s="19">
        <v>133899</v>
      </c>
      <c r="X269" s="19">
        <v>127454</v>
      </c>
      <c r="Y269" s="6">
        <v>58933</v>
      </c>
      <c r="Z269" s="56">
        <f t="shared" si="64"/>
        <v>58933</v>
      </c>
      <c r="AA269" s="6">
        <v>68521</v>
      </c>
      <c r="AB269" s="56">
        <f t="shared" si="65"/>
        <v>68521</v>
      </c>
      <c r="AC269" s="34">
        <f t="shared" si="66"/>
        <v>46.238642961382148</v>
      </c>
      <c r="AD269" s="20">
        <f t="shared" si="56"/>
        <v>0.46238642961382148</v>
      </c>
      <c r="AE269" s="34">
        <f t="shared" si="67"/>
        <v>53.761357038617852</v>
      </c>
      <c r="AF269" s="20">
        <f t="shared" si="57"/>
        <v>0.53761357038617852</v>
      </c>
      <c r="AG269" s="20">
        <f t="shared" si="68"/>
        <v>-7.5227140772357037E-2</v>
      </c>
      <c r="AH269" s="54">
        <f t="shared" si="69"/>
        <v>7.5227140772357037</v>
      </c>
      <c r="AI269" t="s">
        <v>8</v>
      </c>
      <c r="AJ269" s="36" t="str">
        <f>IF(AI269="NR","",VLOOKUP(AI269,liste!$A$20:$H$29,2))</f>
        <v>Verworfen</v>
      </c>
      <c r="AK269" s="36" t="str">
        <f>IF(AI269="NR","",VLOOKUP(AI269,liste!$A$20:$H$29,3))</f>
        <v>Rejeté</v>
      </c>
      <c r="AL269" t="s">
        <v>336</v>
      </c>
      <c r="AM269" t="str">
        <f t="shared" si="70"/>
        <v/>
      </c>
      <c r="AN269" t="str">
        <f>IF(AM269="","",VLOOKUP(AM269,liste!$A$30:$H$32,2))</f>
        <v/>
      </c>
      <c r="AO269" t="str">
        <f>IF(AM269="","",VLOOKUP(AM269,liste!$A$30:$H$32,3))</f>
        <v/>
      </c>
    </row>
    <row r="270" spans="1:41" x14ac:dyDescent="0.25">
      <c r="A270" s="63" t="str">
        <f t="shared" si="58"/>
        <v>19730520</v>
      </c>
      <c r="B270" s="10">
        <v>26804</v>
      </c>
      <c r="C270" s="52">
        <f t="shared" si="59"/>
        <v>26804</v>
      </c>
      <c r="D270" s="47">
        <f t="shared" si="60"/>
        <v>26804</v>
      </c>
      <c r="E270" s="51">
        <f t="shared" si="61"/>
        <v>26804</v>
      </c>
      <c r="F270" s="6" t="s">
        <v>250</v>
      </c>
      <c r="G270" s="6" t="s">
        <v>272</v>
      </c>
      <c r="H270" s="17" t="s">
        <v>2</v>
      </c>
      <c r="I270" s="37" t="str">
        <f>IF(H270="NR","",VLOOKUP(H270,liste!$A$1:$H$15,2))</f>
        <v>Fakultatives Referendum (ab 1972)</v>
      </c>
      <c r="J270" s="37" t="str">
        <f>IF(H270="NR","",VLOOKUP(H270,liste!$A$1:$H$15,3))</f>
        <v>référendum facultatif</v>
      </c>
      <c r="K270" s="14" t="s">
        <v>4</v>
      </c>
      <c r="L270" s="6"/>
      <c r="M270" s="36"/>
      <c r="N270" s="36"/>
      <c r="O270" s="6"/>
      <c r="P270" s="36" t="str">
        <f>IF([1]csv!G266="ST",VLOOKUP([1]csv!N266,[1]liste!$A$1:$H$15,2),"")</f>
        <v/>
      </c>
      <c r="Q270" s="36" t="str">
        <f>IF([1]csv!G266="ST",VLOOKUP([1]csv!N266,[1]liste!$A$1:$H$15,3),"")</f>
        <v/>
      </c>
      <c r="R270" s="6">
        <v>606614</v>
      </c>
      <c r="S270" s="56">
        <f t="shared" si="62"/>
        <v>606614</v>
      </c>
      <c r="T270" s="34">
        <f t="shared" si="63"/>
        <v>31.983600774133137</v>
      </c>
      <c r="U270" s="16">
        <v>0.31983600774133136</v>
      </c>
      <c r="V270" s="6">
        <v>201491</v>
      </c>
      <c r="W270" s="19">
        <v>194017</v>
      </c>
      <c r="X270" s="19">
        <v>185014</v>
      </c>
      <c r="Y270" s="6">
        <v>119088</v>
      </c>
      <c r="Z270" s="56">
        <f t="shared" si="64"/>
        <v>119088</v>
      </c>
      <c r="AA270" s="6">
        <v>66016</v>
      </c>
      <c r="AB270" s="56">
        <f t="shared" si="65"/>
        <v>66016</v>
      </c>
      <c r="AC270" s="34">
        <f t="shared" si="66"/>
        <v>64.335724781744318</v>
      </c>
      <c r="AD270" s="20">
        <f t="shared" si="56"/>
        <v>0.64335724781744319</v>
      </c>
      <c r="AE270" s="34">
        <f t="shared" si="67"/>
        <v>35.664275218255682</v>
      </c>
      <c r="AF270" s="20">
        <f t="shared" si="57"/>
        <v>0.35664275218255681</v>
      </c>
      <c r="AG270" s="20">
        <f t="shared" si="68"/>
        <v>0.28671449563488638</v>
      </c>
      <c r="AH270" s="54">
        <f t="shared" si="69"/>
        <v>28.671449563488636</v>
      </c>
      <c r="AI270" t="s">
        <v>7</v>
      </c>
      <c r="AJ270" s="36" t="str">
        <f>IF(AI270="NR","",VLOOKUP(AI270,liste!$A$20:$H$29,2))</f>
        <v>Angenommen</v>
      </c>
      <c r="AK270" s="36" t="str">
        <f>IF(AI270="NR","",VLOOKUP(AI270,liste!$A$20:$H$29,3))</f>
        <v>Accepté</v>
      </c>
      <c r="AL270" t="s">
        <v>335</v>
      </c>
      <c r="AM270" t="str">
        <f t="shared" si="70"/>
        <v/>
      </c>
      <c r="AN270" t="str">
        <f>IF(AM270="","",VLOOKUP(AM270,liste!$A$30:$H$32,2))</f>
        <v/>
      </c>
      <c r="AO270" t="str">
        <f>IF(AM270="","",VLOOKUP(AM270,liste!$A$30:$H$32,3))</f>
        <v/>
      </c>
    </row>
    <row r="271" spans="1:41" x14ac:dyDescent="0.25">
      <c r="A271" s="63" t="str">
        <f t="shared" si="58"/>
        <v>19730304</v>
      </c>
      <c r="B271" s="10">
        <v>26727</v>
      </c>
      <c r="C271" s="52">
        <f t="shared" si="59"/>
        <v>26727</v>
      </c>
      <c r="D271" s="47">
        <f t="shared" si="60"/>
        <v>26727</v>
      </c>
      <c r="E271" s="51">
        <f t="shared" si="61"/>
        <v>26727</v>
      </c>
      <c r="F271" s="6" t="s">
        <v>248</v>
      </c>
      <c r="G271" s="6" t="s">
        <v>274</v>
      </c>
      <c r="H271" s="17" t="s">
        <v>2</v>
      </c>
      <c r="I271" s="37" t="str">
        <f>IF(H271="NR","",VLOOKUP(H271,liste!$A$1:$H$15,2))</f>
        <v>Fakultatives Referendum (ab 1972)</v>
      </c>
      <c r="J271" s="37" t="str">
        <f>IF(H271="NR","",VLOOKUP(H271,liste!$A$1:$H$15,3))</f>
        <v>référendum facultatif</v>
      </c>
      <c r="K271" s="14" t="s">
        <v>4</v>
      </c>
      <c r="L271" s="6"/>
      <c r="M271" s="36"/>
      <c r="N271" s="36"/>
      <c r="O271" s="6"/>
      <c r="P271" s="36" t="str">
        <f>IF([1]csv!G267="ST",VLOOKUP([1]csv!N267,[1]liste!$A$1:$H$15,2),"")</f>
        <v/>
      </c>
      <c r="Q271" s="36" t="str">
        <f>IF([1]csv!G267="ST",VLOOKUP([1]csv!N267,[1]liste!$A$1:$H$15,3),"")</f>
        <v/>
      </c>
      <c r="R271" s="6">
        <v>606033</v>
      </c>
      <c r="S271" s="56">
        <f t="shared" si="62"/>
        <v>606033</v>
      </c>
      <c r="T271" s="34">
        <f t="shared" si="63"/>
        <v>24.872737953213768</v>
      </c>
      <c r="U271" s="16">
        <v>0.24872737953213769</v>
      </c>
      <c r="V271" s="6">
        <v>151484</v>
      </c>
      <c r="W271" s="19">
        <v>150737</v>
      </c>
      <c r="X271" s="19">
        <v>147579</v>
      </c>
      <c r="Y271" s="6">
        <v>99666</v>
      </c>
      <c r="Z271" s="56">
        <f t="shared" si="64"/>
        <v>99666</v>
      </c>
      <c r="AA271" s="6">
        <v>47913</v>
      </c>
      <c r="AB271" s="56">
        <f t="shared" si="65"/>
        <v>47913</v>
      </c>
      <c r="AC271" s="34">
        <f t="shared" si="66"/>
        <v>67.533998739658088</v>
      </c>
      <c r="AD271" s="20">
        <f t="shared" si="56"/>
        <v>0.67533998739658085</v>
      </c>
      <c r="AE271" s="34">
        <f t="shared" si="67"/>
        <v>32.466001260341919</v>
      </c>
      <c r="AF271" s="20">
        <f t="shared" si="57"/>
        <v>0.3246600126034192</v>
      </c>
      <c r="AG271" s="20">
        <f t="shared" si="68"/>
        <v>0.35067997479316165</v>
      </c>
      <c r="AH271" s="54">
        <f t="shared" si="69"/>
        <v>35.067997479316162</v>
      </c>
      <c r="AI271" t="s">
        <v>7</v>
      </c>
      <c r="AJ271" s="36" t="str">
        <f>IF(AI271="NR","",VLOOKUP(AI271,liste!$A$20:$H$29,2))</f>
        <v>Angenommen</v>
      </c>
      <c r="AK271" s="36" t="str">
        <f>IF(AI271="NR","",VLOOKUP(AI271,liste!$A$20:$H$29,3))</f>
        <v>Accepté</v>
      </c>
      <c r="AL271" t="s">
        <v>335</v>
      </c>
      <c r="AM271" t="str">
        <f t="shared" si="70"/>
        <v/>
      </c>
      <c r="AN271" t="str">
        <f>IF(AM271="","",VLOOKUP(AM271,liste!$A$30:$H$32,2))</f>
        <v/>
      </c>
      <c r="AO271" t="str">
        <f>IF(AM271="","",VLOOKUP(AM271,liste!$A$30:$H$32,3))</f>
        <v/>
      </c>
    </row>
    <row r="272" spans="1:41" x14ac:dyDescent="0.25">
      <c r="A272" s="63" t="str">
        <f t="shared" si="58"/>
        <v>19730304</v>
      </c>
      <c r="B272" s="10">
        <v>26727</v>
      </c>
      <c r="C272" s="52">
        <f t="shared" si="59"/>
        <v>26727</v>
      </c>
      <c r="D272" s="47">
        <f t="shared" si="60"/>
        <v>26727</v>
      </c>
      <c r="E272" s="51">
        <f t="shared" si="61"/>
        <v>26727</v>
      </c>
      <c r="F272" s="6" t="s">
        <v>249</v>
      </c>
      <c r="G272" s="6" t="s">
        <v>273</v>
      </c>
      <c r="H272" s="17" t="s">
        <v>10</v>
      </c>
      <c r="I272" s="37" t="str">
        <f>IF(H272="NR","",VLOOKUP(H272,liste!$A$1:$H$15,2))</f>
        <v>Volksinitiative</v>
      </c>
      <c r="J272" s="37" t="str">
        <f>IF(H272="NR","",VLOOKUP(H272,liste!$A$1:$H$15,3))</f>
        <v>Initiative populaire</v>
      </c>
      <c r="K272" s="14" t="s">
        <v>4</v>
      </c>
      <c r="L272" s="6"/>
      <c r="M272" s="36"/>
      <c r="N272" s="36"/>
      <c r="O272" s="6"/>
      <c r="P272" s="36" t="str">
        <f>IF([1]csv!G268="ST",VLOOKUP([1]csv!N268,[1]liste!$A$1:$H$15,2),"")</f>
        <v/>
      </c>
      <c r="Q272" s="36" t="str">
        <f>IF([1]csv!G268="ST",VLOOKUP([1]csv!N268,[1]liste!$A$1:$H$15,3),"")</f>
        <v/>
      </c>
      <c r="R272" s="6">
        <v>606033</v>
      </c>
      <c r="S272" s="56">
        <f t="shared" si="62"/>
        <v>606033</v>
      </c>
      <c r="T272" s="34">
        <f t="shared" si="63"/>
        <v>24.872737953213768</v>
      </c>
      <c r="U272" s="16">
        <v>0.24872737953213769</v>
      </c>
      <c r="V272" s="6">
        <v>151484</v>
      </c>
      <c r="W272" s="19">
        <v>150737</v>
      </c>
      <c r="X272" s="19">
        <v>147493</v>
      </c>
      <c r="Y272" s="6">
        <v>51634</v>
      </c>
      <c r="Z272" s="56">
        <f t="shared" si="64"/>
        <v>51634</v>
      </c>
      <c r="AA272" s="6">
        <v>95859</v>
      </c>
      <c r="AB272" s="56">
        <f t="shared" si="65"/>
        <v>95859</v>
      </c>
      <c r="AC272" s="34">
        <f t="shared" si="66"/>
        <v>35.007763080281777</v>
      </c>
      <c r="AD272" s="20">
        <f t="shared" si="56"/>
        <v>0.35007763080281779</v>
      </c>
      <c r="AE272" s="34">
        <f t="shared" si="67"/>
        <v>64.992236919718223</v>
      </c>
      <c r="AF272" s="20">
        <f t="shared" si="57"/>
        <v>0.64992236919718227</v>
      </c>
      <c r="AG272" s="20">
        <f t="shared" si="68"/>
        <v>-0.29984473839436449</v>
      </c>
      <c r="AH272" s="54">
        <f t="shared" si="69"/>
        <v>29.984473839436447</v>
      </c>
      <c r="AI272" t="s">
        <v>8</v>
      </c>
      <c r="AJ272" s="36" t="str">
        <f>IF(AI272="NR","",VLOOKUP(AI272,liste!$A$20:$H$29,2))</f>
        <v>Verworfen</v>
      </c>
      <c r="AK272" s="36" t="str">
        <f>IF(AI272="NR","",VLOOKUP(AI272,liste!$A$20:$H$29,3))</f>
        <v>Rejeté</v>
      </c>
      <c r="AL272" t="s">
        <v>335</v>
      </c>
      <c r="AM272" t="str">
        <f t="shared" si="70"/>
        <v/>
      </c>
      <c r="AN272" t="str">
        <f>IF(AM272="","",VLOOKUP(AM272,liste!$A$30:$H$32,2))</f>
        <v/>
      </c>
      <c r="AO272" t="str">
        <f>IF(AM272="","",VLOOKUP(AM272,liste!$A$30:$H$32,3))</f>
        <v/>
      </c>
    </row>
    <row r="273" spans="1:41" x14ac:dyDescent="0.25">
      <c r="A273" s="63" t="str">
        <f t="shared" si="58"/>
        <v>19720924</v>
      </c>
      <c r="B273" s="10">
        <v>26566</v>
      </c>
      <c r="C273" s="52">
        <f t="shared" si="59"/>
        <v>26566</v>
      </c>
      <c r="D273" s="47">
        <f t="shared" si="60"/>
        <v>26566</v>
      </c>
      <c r="E273" s="51">
        <f t="shared" si="61"/>
        <v>26566</v>
      </c>
      <c r="F273" s="6" t="s">
        <v>333</v>
      </c>
      <c r="G273" s="6" t="s">
        <v>275</v>
      </c>
      <c r="H273" s="17" t="s">
        <v>1</v>
      </c>
      <c r="I273" s="37" t="str">
        <f>IF(H273="NR","",VLOOKUP(H273,liste!$A$1:$H$15,2))</f>
        <v>Obligatorisches Referendum</v>
      </c>
      <c r="J273" s="37" t="str">
        <f>IF(H273="NR","",VLOOKUP(H273,liste!$A$1:$H$15,3))</f>
        <v>référendum facultatif</v>
      </c>
      <c r="K273" s="14" t="s">
        <v>4</v>
      </c>
      <c r="L273" s="6"/>
      <c r="M273" s="36"/>
      <c r="N273" s="36"/>
      <c r="O273" s="6"/>
      <c r="P273" s="36" t="str">
        <f>IF([1]csv!G269="ST",VLOOKUP([1]csv!N269,[1]liste!$A$1:$H$15,2),"")</f>
        <v/>
      </c>
      <c r="Q273" s="36" t="str">
        <f>IF([1]csv!G269="ST",VLOOKUP([1]csv!N269,[1]liste!$A$1:$H$15,3),"")</f>
        <v/>
      </c>
      <c r="R273" s="6">
        <v>603978</v>
      </c>
      <c r="S273" s="56">
        <f t="shared" si="62"/>
        <v>603978</v>
      </c>
      <c r="T273" s="34">
        <f t="shared" si="63"/>
        <v>25.576593849444844</v>
      </c>
      <c r="U273" s="16">
        <v>0.25576593849444845</v>
      </c>
      <c r="V273" s="6">
        <v>157465</v>
      </c>
      <c r="W273" s="19">
        <v>154477</v>
      </c>
      <c r="X273" s="19">
        <v>150462</v>
      </c>
      <c r="Y273" s="6">
        <v>99003</v>
      </c>
      <c r="Z273" s="56">
        <f t="shared" si="64"/>
        <v>99003</v>
      </c>
      <c r="AA273" s="6">
        <v>51459</v>
      </c>
      <c r="AB273" s="56">
        <f t="shared" si="65"/>
        <v>51459</v>
      </c>
      <c r="AC273" s="34">
        <f t="shared" si="66"/>
        <v>65.799338038840375</v>
      </c>
      <c r="AD273" s="20">
        <f t="shared" si="56"/>
        <v>0.65799338038840371</v>
      </c>
      <c r="AE273" s="34">
        <f t="shared" si="67"/>
        <v>34.200661961159625</v>
      </c>
      <c r="AF273" s="20">
        <f t="shared" si="57"/>
        <v>0.34200661961159629</v>
      </c>
      <c r="AG273" s="20">
        <f t="shared" si="68"/>
        <v>0.31598676077680743</v>
      </c>
      <c r="AH273" s="54">
        <f t="shared" si="69"/>
        <v>31.598676077680743</v>
      </c>
      <c r="AI273" t="s">
        <v>7</v>
      </c>
      <c r="AJ273" s="36" t="str">
        <f>IF(AI273="NR","",VLOOKUP(AI273,liste!$A$20:$H$29,2))</f>
        <v>Angenommen</v>
      </c>
      <c r="AK273" s="36" t="str">
        <f>IF(AI273="NR","",VLOOKUP(AI273,liste!$A$20:$H$29,3))</f>
        <v>Accepté</v>
      </c>
      <c r="AL273" t="s">
        <v>334</v>
      </c>
      <c r="AM273" t="str">
        <f t="shared" si="70"/>
        <v/>
      </c>
      <c r="AN273" t="str">
        <f>IF(AM273="","",VLOOKUP(AM273,liste!$A$30:$H$32,2))</f>
        <v/>
      </c>
      <c r="AO273" t="str">
        <f>IF(AM273="","",VLOOKUP(AM273,liste!$A$30:$H$32,3))</f>
        <v/>
      </c>
    </row>
    <row r="274" spans="1:41" x14ac:dyDescent="0.25">
      <c r="A274" s="63" t="str">
        <f t="shared" si="58"/>
        <v>19720604</v>
      </c>
      <c r="B274" s="10">
        <v>26454</v>
      </c>
      <c r="C274" s="52">
        <f t="shared" si="59"/>
        <v>26454</v>
      </c>
      <c r="D274" s="47">
        <f t="shared" si="60"/>
        <v>26454</v>
      </c>
      <c r="E274" s="51">
        <f t="shared" si="61"/>
        <v>26454</v>
      </c>
      <c r="F274" s="6" t="s">
        <v>328</v>
      </c>
      <c r="G274" s="6" t="s">
        <v>496</v>
      </c>
      <c r="H274" s="17" t="s">
        <v>1</v>
      </c>
      <c r="I274" s="37" t="str">
        <f>IF(H274="NR","",VLOOKUP(H274,liste!$A$1:$H$15,2))</f>
        <v>Obligatorisches Referendum</v>
      </c>
      <c r="J274" s="37" t="str">
        <f>IF(H274="NR","",VLOOKUP(H274,liste!$A$1:$H$15,3))</f>
        <v>référendum facultatif</v>
      </c>
      <c r="K274" s="14" t="s">
        <v>4</v>
      </c>
      <c r="L274" s="6"/>
      <c r="M274" s="36"/>
      <c r="N274" s="36"/>
      <c r="O274" s="6"/>
      <c r="P274" s="36" t="str">
        <f>IF([1]csv!G270="ST",VLOOKUP([1]csv!N270,[1]liste!$A$1:$H$15,2),"")</f>
        <v/>
      </c>
      <c r="Q274" s="36" t="str">
        <f>IF([1]csv!G270="ST",VLOOKUP([1]csv!N270,[1]liste!$A$1:$H$15,3),"")</f>
        <v/>
      </c>
      <c r="R274" s="6">
        <v>599807</v>
      </c>
      <c r="S274" s="56">
        <f t="shared" si="62"/>
        <v>599807</v>
      </c>
      <c r="T274" s="34">
        <f t="shared" si="63"/>
        <v>25.838478043770746</v>
      </c>
      <c r="U274" s="16">
        <v>0.25838478043770746</v>
      </c>
      <c r="V274" s="6">
        <v>155866</v>
      </c>
      <c r="W274" s="19">
        <v>154981</v>
      </c>
      <c r="X274" s="19">
        <v>142551</v>
      </c>
      <c r="Y274" s="6">
        <v>110645</v>
      </c>
      <c r="Z274" s="56">
        <f t="shared" si="64"/>
        <v>110645</v>
      </c>
      <c r="AA274" s="6">
        <v>31906</v>
      </c>
      <c r="AB274" s="56">
        <f t="shared" si="65"/>
        <v>31906</v>
      </c>
      <c r="AC274" s="34">
        <f t="shared" si="66"/>
        <v>77.617835020448823</v>
      </c>
      <c r="AD274" s="20">
        <f t="shared" si="56"/>
        <v>0.77617835020448822</v>
      </c>
      <c r="AE274" s="34">
        <f t="shared" si="67"/>
        <v>22.382164979551177</v>
      </c>
      <c r="AF274" s="20">
        <f t="shared" si="57"/>
        <v>0.22382164979551178</v>
      </c>
      <c r="AG274" s="20">
        <f t="shared" si="68"/>
        <v>0.55235670040897644</v>
      </c>
      <c r="AH274" s="54">
        <f t="shared" si="69"/>
        <v>55.235670040897645</v>
      </c>
      <c r="AI274" t="s">
        <v>7</v>
      </c>
      <c r="AJ274" s="36" t="str">
        <f>IF(AI274="NR","",VLOOKUP(AI274,liste!$A$20:$H$29,2))</f>
        <v>Angenommen</v>
      </c>
      <c r="AK274" s="36" t="str">
        <f>IF(AI274="NR","",VLOOKUP(AI274,liste!$A$20:$H$29,3))</f>
        <v>Accepté</v>
      </c>
      <c r="AL274" t="s">
        <v>329</v>
      </c>
      <c r="AM274" t="str">
        <f t="shared" si="70"/>
        <v/>
      </c>
      <c r="AN274" t="str">
        <f>IF(AM274="","",VLOOKUP(AM274,liste!$A$30:$H$32,2))</f>
        <v/>
      </c>
      <c r="AO274" t="str">
        <f>IF(AM274="","",VLOOKUP(AM274,liste!$A$30:$H$32,3))</f>
        <v/>
      </c>
    </row>
    <row r="275" spans="1:41" x14ac:dyDescent="0.25">
      <c r="A275" s="63" t="str">
        <f t="shared" si="58"/>
        <v>19720604</v>
      </c>
      <c r="B275" s="10">
        <v>26454</v>
      </c>
      <c r="C275" s="52">
        <f t="shared" si="59"/>
        <v>26454</v>
      </c>
      <c r="D275" s="47">
        <f t="shared" si="60"/>
        <v>26454</v>
      </c>
      <c r="E275" s="51">
        <f t="shared" si="61"/>
        <v>26454</v>
      </c>
      <c r="F275" s="6" t="s">
        <v>330</v>
      </c>
      <c r="G275" s="6" t="s">
        <v>497</v>
      </c>
      <c r="H275" s="17" t="s">
        <v>1</v>
      </c>
      <c r="I275" s="37" t="str">
        <f>IF(H275="NR","",VLOOKUP(H275,liste!$A$1:$H$15,2))</f>
        <v>Obligatorisches Referendum</v>
      </c>
      <c r="J275" s="37" t="str">
        <f>IF(H275="NR","",VLOOKUP(H275,liste!$A$1:$H$15,3))</f>
        <v>référendum facultatif</v>
      </c>
      <c r="K275" s="14" t="s">
        <v>4</v>
      </c>
      <c r="L275" s="6"/>
      <c r="M275" s="36"/>
      <c r="N275" s="36"/>
      <c r="O275" s="6"/>
      <c r="P275" s="36" t="str">
        <f>IF([1]csv!G271="ST",VLOOKUP([1]csv!N271,[1]liste!$A$1:$H$15,2),"")</f>
        <v/>
      </c>
      <c r="Q275" s="36" t="str">
        <f>IF([1]csv!G271="ST",VLOOKUP([1]csv!N271,[1]liste!$A$1:$H$15,3),"")</f>
        <v/>
      </c>
      <c r="R275" s="6">
        <v>599807</v>
      </c>
      <c r="S275" s="56">
        <f t="shared" si="62"/>
        <v>599807</v>
      </c>
      <c r="T275" s="34">
        <f t="shared" si="63"/>
        <v>25.838478043770746</v>
      </c>
      <c r="U275" s="16">
        <v>0.25838478043770746</v>
      </c>
      <c r="V275" s="6">
        <v>155866</v>
      </c>
      <c r="W275" s="19">
        <v>154981</v>
      </c>
      <c r="X275" s="19">
        <v>141853</v>
      </c>
      <c r="Y275" s="6">
        <v>108741</v>
      </c>
      <c r="Z275" s="56">
        <f t="shared" si="64"/>
        <v>108741</v>
      </c>
      <c r="AA275" s="6">
        <v>33112</v>
      </c>
      <c r="AB275" s="56">
        <f t="shared" si="65"/>
        <v>33112</v>
      </c>
      <c r="AC275" s="34">
        <f t="shared" si="66"/>
        <v>76.657525748486108</v>
      </c>
      <c r="AD275" s="20">
        <f t="shared" si="56"/>
        <v>0.76657525748486111</v>
      </c>
      <c r="AE275" s="34">
        <f t="shared" si="67"/>
        <v>23.342474251513892</v>
      </c>
      <c r="AF275" s="20">
        <f t="shared" si="57"/>
        <v>0.23342474251513892</v>
      </c>
      <c r="AG275" s="20">
        <f t="shared" si="68"/>
        <v>0.53315051496972221</v>
      </c>
      <c r="AH275" s="54">
        <f t="shared" si="69"/>
        <v>53.315051496972224</v>
      </c>
      <c r="AI275" t="s">
        <v>7</v>
      </c>
      <c r="AJ275" s="36" t="str">
        <f>IF(AI275="NR","",VLOOKUP(AI275,liste!$A$20:$H$29,2))</f>
        <v>Angenommen</v>
      </c>
      <c r="AK275" s="36" t="str">
        <f>IF(AI275="NR","",VLOOKUP(AI275,liste!$A$20:$H$29,3))</f>
        <v>Accepté</v>
      </c>
      <c r="AL275" t="s">
        <v>329</v>
      </c>
      <c r="AM275" t="str">
        <f t="shared" si="70"/>
        <v/>
      </c>
      <c r="AN275" t="str">
        <f>IF(AM275="","",VLOOKUP(AM275,liste!$A$30:$H$32,2))</f>
        <v/>
      </c>
      <c r="AO275" t="str">
        <f>IF(AM275="","",VLOOKUP(AM275,liste!$A$30:$H$32,3))</f>
        <v/>
      </c>
    </row>
    <row r="276" spans="1:41" x14ac:dyDescent="0.25">
      <c r="A276" s="63" t="str">
        <f t="shared" si="58"/>
        <v>19720604</v>
      </c>
      <c r="B276" s="10">
        <v>26454</v>
      </c>
      <c r="C276" s="52">
        <f t="shared" si="59"/>
        <v>26454</v>
      </c>
      <c r="D276" s="47">
        <f t="shared" si="60"/>
        <v>26454</v>
      </c>
      <c r="E276" s="51">
        <f t="shared" si="61"/>
        <v>26454</v>
      </c>
      <c r="F276" s="6" t="s">
        <v>331</v>
      </c>
      <c r="G276" s="6" t="s">
        <v>276</v>
      </c>
      <c r="H276" s="17" t="s">
        <v>194</v>
      </c>
      <c r="I276" s="37" t="str">
        <f>IF(H276="NR","",VLOOKUP(H276,liste!$A$1:$H$15,2))</f>
        <v>Obligatorisches Finanzreferendum (bis 1.1.1995)</v>
      </c>
      <c r="J276" s="37" t="str">
        <f>IF(H276="NR","",VLOOKUP(H276,liste!$A$1:$H$15,3))</f>
        <v>réferendum obligatoire financier</v>
      </c>
      <c r="K276" s="14" t="s">
        <v>4</v>
      </c>
      <c r="L276" s="6"/>
      <c r="M276" s="36"/>
      <c r="N276" s="36"/>
      <c r="O276" s="6"/>
      <c r="P276" s="36" t="str">
        <f>IF([1]csv!G272="ST",VLOOKUP([1]csv!N272,[1]liste!$A$1:$H$15,2),"")</f>
        <v/>
      </c>
      <c r="Q276" s="36" t="str">
        <f>IF([1]csv!G272="ST",VLOOKUP([1]csv!N272,[1]liste!$A$1:$H$15,3),"")</f>
        <v/>
      </c>
      <c r="R276" s="6">
        <v>599807</v>
      </c>
      <c r="S276" s="56">
        <f t="shared" si="62"/>
        <v>599807</v>
      </c>
      <c r="T276" s="34">
        <f t="shared" si="63"/>
        <v>25.838478043770746</v>
      </c>
      <c r="U276" s="16">
        <v>0.25838478043770746</v>
      </c>
      <c r="V276" s="6">
        <v>155866</v>
      </c>
      <c r="W276" s="19">
        <v>154981</v>
      </c>
      <c r="X276" s="19">
        <v>147316</v>
      </c>
      <c r="Y276" s="6">
        <v>98488</v>
      </c>
      <c r="Z276" s="56">
        <f t="shared" si="64"/>
        <v>98488</v>
      </c>
      <c r="AA276" s="6">
        <v>48828</v>
      </c>
      <c r="AB276" s="56">
        <f t="shared" si="65"/>
        <v>48828</v>
      </c>
      <c r="AC276" s="34">
        <f t="shared" si="66"/>
        <v>66.854924108718677</v>
      </c>
      <c r="AD276" s="20">
        <f t="shared" si="56"/>
        <v>0.66854924108718672</v>
      </c>
      <c r="AE276" s="34">
        <f t="shared" si="67"/>
        <v>33.14507589128133</v>
      </c>
      <c r="AF276" s="20">
        <f t="shared" si="57"/>
        <v>0.33145075891281328</v>
      </c>
      <c r="AG276" s="20">
        <f t="shared" si="68"/>
        <v>0.33709848217437344</v>
      </c>
      <c r="AH276" s="54">
        <f t="shared" si="69"/>
        <v>33.70984821743734</v>
      </c>
      <c r="AI276" t="s">
        <v>7</v>
      </c>
      <c r="AJ276" s="36" t="str">
        <f>IF(AI276="NR","",VLOOKUP(AI276,liste!$A$20:$H$29,2))</f>
        <v>Angenommen</v>
      </c>
      <c r="AK276" s="36" t="str">
        <f>IF(AI276="NR","",VLOOKUP(AI276,liste!$A$20:$H$29,3))</f>
        <v>Accepté</v>
      </c>
      <c r="AL276" t="s">
        <v>329</v>
      </c>
      <c r="AM276" t="str">
        <f t="shared" si="70"/>
        <v/>
      </c>
      <c r="AN276" t="str">
        <f>IF(AM276="","",VLOOKUP(AM276,liste!$A$30:$H$32,2))</f>
        <v/>
      </c>
      <c r="AO276" t="str">
        <f>IF(AM276="","",VLOOKUP(AM276,liste!$A$30:$H$32,3))</f>
        <v/>
      </c>
    </row>
    <row r="277" spans="1:41" x14ac:dyDescent="0.25">
      <c r="A277" s="63" t="str">
        <f t="shared" si="58"/>
        <v>19720604</v>
      </c>
      <c r="B277" s="10">
        <v>26454</v>
      </c>
      <c r="C277" s="52">
        <f t="shared" si="59"/>
        <v>26454</v>
      </c>
      <c r="D277" s="47">
        <f t="shared" si="60"/>
        <v>26454</v>
      </c>
      <c r="E277" s="51">
        <f t="shared" si="61"/>
        <v>26454</v>
      </c>
      <c r="F277" s="6" t="s">
        <v>332</v>
      </c>
      <c r="G277" s="6" t="s">
        <v>498</v>
      </c>
      <c r="H277" s="17" t="s">
        <v>1</v>
      </c>
      <c r="I277" s="37" t="str">
        <f>IF(H277="NR","",VLOOKUP(H277,liste!$A$1:$H$15,2))</f>
        <v>Obligatorisches Referendum</v>
      </c>
      <c r="J277" s="37" t="str">
        <f>IF(H277="NR","",VLOOKUP(H277,liste!$A$1:$H$15,3))</f>
        <v>référendum facultatif</v>
      </c>
      <c r="K277" s="14" t="s">
        <v>4</v>
      </c>
      <c r="L277" s="6"/>
      <c r="M277" s="36"/>
      <c r="N277" s="36"/>
      <c r="O277" s="6"/>
      <c r="P277" s="36" t="str">
        <f>IF([1]csv!G273="ST",VLOOKUP([1]csv!N273,[1]liste!$A$1:$H$15,2),"")</f>
        <v/>
      </c>
      <c r="Q277" s="36" t="str">
        <f>IF([1]csv!G273="ST",VLOOKUP([1]csv!N273,[1]liste!$A$1:$H$15,3),"")</f>
        <v/>
      </c>
      <c r="R277" s="6">
        <v>599807</v>
      </c>
      <c r="S277" s="56">
        <f t="shared" si="62"/>
        <v>599807</v>
      </c>
      <c r="T277" s="34">
        <f t="shared" si="63"/>
        <v>25.838478043770746</v>
      </c>
      <c r="U277" s="16">
        <v>0.25838478043770746</v>
      </c>
      <c r="V277" s="6">
        <v>155866</v>
      </c>
      <c r="W277" s="19">
        <v>154981</v>
      </c>
      <c r="X277" s="19">
        <v>151375</v>
      </c>
      <c r="Y277" s="6">
        <v>53672</v>
      </c>
      <c r="Z277" s="56">
        <f t="shared" si="64"/>
        <v>53672</v>
      </c>
      <c r="AA277" s="6">
        <v>97703</v>
      </c>
      <c r="AB277" s="56">
        <f t="shared" si="65"/>
        <v>97703</v>
      </c>
      <c r="AC277" s="34">
        <f t="shared" si="66"/>
        <v>35.456317093311313</v>
      </c>
      <c r="AD277" s="20">
        <f t="shared" si="56"/>
        <v>0.35456317093311313</v>
      </c>
      <c r="AE277" s="34">
        <f t="shared" si="67"/>
        <v>64.543682906688687</v>
      </c>
      <c r="AF277" s="20">
        <f t="shared" si="57"/>
        <v>0.64543682906688682</v>
      </c>
      <c r="AG277" s="20">
        <f t="shared" si="68"/>
        <v>-0.29087365813377369</v>
      </c>
      <c r="AH277" s="54">
        <f t="shared" si="69"/>
        <v>29.087365813377371</v>
      </c>
      <c r="AI277" t="s">
        <v>8</v>
      </c>
      <c r="AJ277" s="36" t="str">
        <f>IF(AI277="NR","",VLOOKUP(AI277,liste!$A$20:$H$29,2))</f>
        <v>Verworfen</v>
      </c>
      <c r="AK277" s="36" t="str">
        <f>IF(AI277="NR","",VLOOKUP(AI277,liste!$A$20:$H$29,3))</f>
        <v>Rejeté</v>
      </c>
      <c r="AL277" t="s">
        <v>329</v>
      </c>
      <c r="AM277" t="str">
        <f t="shared" si="70"/>
        <v/>
      </c>
      <c r="AN277" t="str">
        <f>IF(AM277="","",VLOOKUP(AM277,liste!$A$30:$H$32,2))</f>
        <v/>
      </c>
      <c r="AO277" t="str">
        <f>IF(AM277="","",VLOOKUP(AM277,liste!$A$30:$H$32,3))</f>
        <v/>
      </c>
    </row>
    <row r="278" spans="1:41" x14ac:dyDescent="0.25">
      <c r="A278" s="63" t="str">
        <f t="shared" si="58"/>
        <v>19720305</v>
      </c>
      <c r="B278" s="10">
        <v>26363</v>
      </c>
      <c r="C278" s="52">
        <f t="shared" si="59"/>
        <v>26363</v>
      </c>
      <c r="D278" s="47">
        <f t="shared" si="60"/>
        <v>26363</v>
      </c>
      <c r="E278" s="51">
        <f t="shared" si="61"/>
        <v>26363</v>
      </c>
      <c r="F278" s="6" t="s">
        <v>325</v>
      </c>
      <c r="G278" s="6" t="s">
        <v>495</v>
      </c>
      <c r="H278" s="17" t="s">
        <v>1</v>
      </c>
      <c r="I278" s="37" t="str">
        <f>IF(H278="NR","",VLOOKUP(H278,liste!$A$1:$H$15,2))</f>
        <v>Obligatorisches Referendum</v>
      </c>
      <c r="J278" s="37" t="str">
        <f>IF(H278="NR","",VLOOKUP(H278,liste!$A$1:$H$15,3))</f>
        <v>référendum facultatif</v>
      </c>
      <c r="K278" s="14" t="s">
        <v>4</v>
      </c>
      <c r="L278" s="6"/>
      <c r="M278" s="36"/>
      <c r="N278" s="36"/>
      <c r="O278" s="6"/>
      <c r="P278" s="36" t="str">
        <f>IF([1]csv!G274="ST",VLOOKUP([1]csv!N274,[1]liste!$A$1:$H$15,2),"")</f>
        <v/>
      </c>
      <c r="Q278" s="36" t="str">
        <f>IF([1]csv!G274="ST",VLOOKUP([1]csv!N274,[1]liste!$A$1:$H$15,3),"")</f>
        <v/>
      </c>
      <c r="R278" s="6">
        <v>600357</v>
      </c>
      <c r="S278" s="56">
        <f t="shared" si="62"/>
        <v>600357</v>
      </c>
      <c r="T278" s="34">
        <f t="shared" si="63"/>
        <v>28.708418490997857</v>
      </c>
      <c r="U278" s="16">
        <v>0.28708418490997856</v>
      </c>
      <c r="V278" s="6">
        <v>177490</v>
      </c>
      <c r="W278" s="19">
        <v>172353</v>
      </c>
      <c r="X278" s="19">
        <v>164238</v>
      </c>
      <c r="Y278" s="6">
        <v>94291</v>
      </c>
      <c r="Z278" s="56">
        <f t="shared" si="64"/>
        <v>94291</v>
      </c>
      <c r="AA278" s="6">
        <v>69947</v>
      </c>
      <c r="AB278" s="56">
        <f t="shared" si="65"/>
        <v>69947</v>
      </c>
      <c r="AC278" s="34">
        <f t="shared" si="66"/>
        <v>57.411195947344709</v>
      </c>
      <c r="AD278" s="20">
        <f t="shared" si="56"/>
        <v>0.57411195947344706</v>
      </c>
      <c r="AE278" s="34">
        <f t="shared" si="67"/>
        <v>42.588804052655291</v>
      </c>
      <c r="AF278" s="20">
        <f t="shared" si="57"/>
        <v>0.42588804052655294</v>
      </c>
      <c r="AG278" s="20">
        <f t="shared" si="68"/>
        <v>0.14822391894689413</v>
      </c>
      <c r="AH278" s="54">
        <f t="shared" si="69"/>
        <v>14.822391894689414</v>
      </c>
      <c r="AI278" s="6" t="s">
        <v>7</v>
      </c>
      <c r="AJ278" s="36" t="str">
        <f>IF(AI278="NR","",VLOOKUP(AI278,liste!$A$20:$H$29,2))</f>
        <v>Angenommen</v>
      </c>
      <c r="AK278" s="36" t="str">
        <f>IF(AI278="NR","",VLOOKUP(AI278,liste!$A$20:$H$29,3))</f>
        <v>Accepté</v>
      </c>
      <c r="AL278" t="s">
        <v>326</v>
      </c>
      <c r="AM278" t="str">
        <f t="shared" si="70"/>
        <v/>
      </c>
      <c r="AN278" t="str">
        <f>IF(AM278="","",VLOOKUP(AM278,liste!$A$30:$H$32,2))</f>
        <v/>
      </c>
      <c r="AO278" t="str">
        <f>IF(AM278="","",VLOOKUP(AM278,liste!$A$30:$H$32,3))</f>
        <v/>
      </c>
    </row>
    <row r="279" spans="1:41" x14ac:dyDescent="0.25">
      <c r="A279" s="63" t="str">
        <f t="shared" si="58"/>
        <v>19720305</v>
      </c>
      <c r="B279" s="10">
        <v>26363</v>
      </c>
      <c r="C279" s="52">
        <f t="shared" si="59"/>
        <v>26363</v>
      </c>
      <c r="D279" s="47">
        <f t="shared" si="60"/>
        <v>26363</v>
      </c>
      <c r="E279" s="51">
        <f t="shared" si="61"/>
        <v>26363</v>
      </c>
      <c r="F279" s="6" t="s">
        <v>73</v>
      </c>
      <c r="G279" s="6" t="s">
        <v>266</v>
      </c>
      <c r="H279" s="14" t="s">
        <v>194</v>
      </c>
      <c r="I279" s="37" t="str">
        <f>IF(H279="NR","",VLOOKUP(H279,liste!$A$1:$H$15,2))</f>
        <v>Obligatorisches Finanzreferendum (bis 1.1.1995)</v>
      </c>
      <c r="J279" s="37" t="str">
        <f>IF(H279="NR","",VLOOKUP(H279,liste!$A$1:$H$15,3))</f>
        <v>réferendum obligatoire financier</v>
      </c>
      <c r="K279" s="14" t="s">
        <v>4</v>
      </c>
      <c r="L279" s="6"/>
      <c r="M279" s="36"/>
      <c r="N279" s="36"/>
      <c r="O279" s="6"/>
      <c r="P279" s="36" t="str">
        <f>IF([1]csv!G275="ST",VLOOKUP([1]csv!N275,[1]liste!$A$1:$H$15,2),"")</f>
        <v/>
      </c>
      <c r="Q279" s="36" t="str">
        <f>IF([1]csv!G275="ST",VLOOKUP([1]csv!N275,[1]liste!$A$1:$H$15,3),"")</f>
        <v/>
      </c>
      <c r="R279" s="6">
        <v>600357</v>
      </c>
      <c r="S279" s="56">
        <f t="shared" si="62"/>
        <v>600357</v>
      </c>
      <c r="T279" s="34">
        <f t="shared" si="63"/>
        <v>28.708418490997857</v>
      </c>
      <c r="U279" s="16">
        <v>0.28708418490997856</v>
      </c>
      <c r="V279" s="6">
        <v>177490</v>
      </c>
      <c r="W279" s="19">
        <v>172353</v>
      </c>
      <c r="X279" s="19">
        <v>162741</v>
      </c>
      <c r="Y279" s="6">
        <v>98464</v>
      </c>
      <c r="Z279" s="56">
        <f t="shared" si="64"/>
        <v>98464</v>
      </c>
      <c r="AA279" s="6">
        <v>64277</v>
      </c>
      <c r="AB279" s="56">
        <f t="shared" si="65"/>
        <v>64277</v>
      </c>
      <c r="AC279" s="34">
        <f t="shared" si="66"/>
        <v>60.503499425467453</v>
      </c>
      <c r="AD279" s="20">
        <f t="shared" si="56"/>
        <v>0.60503499425467455</v>
      </c>
      <c r="AE279" s="34">
        <f t="shared" si="67"/>
        <v>39.49650057453254</v>
      </c>
      <c r="AF279" s="20">
        <f t="shared" si="57"/>
        <v>0.39496500574532539</v>
      </c>
      <c r="AG279" s="20">
        <f t="shared" si="68"/>
        <v>0.21006998850934916</v>
      </c>
      <c r="AH279" s="54">
        <f t="shared" si="69"/>
        <v>21.006998850934917</v>
      </c>
      <c r="AI279" t="s">
        <v>7</v>
      </c>
      <c r="AJ279" s="36" t="str">
        <f>IF(AI279="NR","",VLOOKUP(AI279,liste!$A$20:$H$29,2))</f>
        <v>Angenommen</v>
      </c>
      <c r="AK279" s="36" t="str">
        <f>IF(AI279="NR","",VLOOKUP(AI279,liste!$A$20:$H$29,3))</f>
        <v>Accepté</v>
      </c>
      <c r="AL279" t="s">
        <v>326</v>
      </c>
      <c r="AM279" t="str">
        <f t="shared" si="70"/>
        <v/>
      </c>
      <c r="AN279" t="str">
        <f>IF(AM279="","",VLOOKUP(AM279,liste!$A$30:$H$32,2))</f>
        <v/>
      </c>
      <c r="AO279" t="str">
        <f>IF(AM279="","",VLOOKUP(AM279,liste!$A$30:$H$32,3))</f>
        <v/>
      </c>
    </row>
    <row r="280" spans="1:41" x14ac:dyDescent="0.25">
      <c r="A280" s="63" t="str">
        <f t="shared" si="58"/>
        <v>19720305</v>
      </c>
      <c r="B280" s="10">
        <v>26363</v>
      </c>
      <c r="C280" s="52">
        <f t="shared" si="59"/>
        <v>26363</v>
      </c>
      <c r="D280" s="47">
        <f t="shared" si="60"/>
        <v>26363</v>
      </c>
      <c r="E280" s="51">
        <f t="shared" si="61"/>
        <v>26363</v>
      </c>
      <c r="F280" s="6" t="s">
        <v>327</v>
      </c>
      <c r="G280" s="6" t="s">
        <v>277</v>
      </c>
      <c r="H280" s="17" t="s">
        <v>1</v>
      </c>
      <c r="I280" s="37" t="str">
        <f>IF(H280="NR","",VLOOKUP(H280,liste!$A$1:$H$15,2))</f>
        <v>Obligatorisches Referendum</v>
      </c>
      <c r="J280" s="37" t="str">
        <f>IF(H280="NR","",VLOOKUP(H280,liste!$A$1:$H$15,3))</f>
        <v>référendum facultatif</v>
      </c>
      <c r="K280" s="14" t="s">
        <v>4</v>
      </c>
      <c r="L280" s="6"/>
      <c r="M280" s="36"/>
      <c r="N280" s="36"/>
      <c r="O280" s="6"/>
      <c r="P280" s="36" t="str">
        <f>IF([1]csv!G276="ST",VLOOKUP([1]csv!N276,[1]liste!$A$1:$H$15,2),"")</f>
        <v/>
      </c>
      <c r="Q280" s="36" t="str">
        <f>IF([1]csv!G276="ST",VLOOKUP([1]csv!N276,[1]liste!$A$1:$H$15,3),"")</f>
        <v/>
      </c>
      <c r="R280" s="6">
        <v>600357</v>
      </c>
      <c r="S280" s="56">
        <f t="shared" si="62"/>
        <v>600357</v>
      </c>
      <c r="T280" s="34">
        <f t="shared" si="63"/>
        <v>28.708418490997857</v>
      </c>
      <c r="U280" s="16">
        <v>0.28708418490997856</v>
      </c>
      <c r="V280" s="6">
        <v>177490</v>
      </c>
      <c r="W280" s="19">
        <v>172353</v>
      </c>
      <c r="X280" s="19">
        <v>161841</v>
      </c>
      <c r="Y280" s="6">
        <v>126757</v>
      </c>
      <c r="Z280" s="56">
        <f t="shared" si="64"/>
        <v>126757</v>
      </c>
      <c r="AA280" s="6">
        <v>35084</v>
      </c>
      <c r="AB280" s="56">
        <f t="shared" si="65"/>
        <v>35084</v>
      </c>
      <c r="AC280" s="34">
        <f t="shared" si="66"/>
        <v>78.321933255479152</v>
      </c>
      <c r="AD280" s="20">
        <f t="shared" si="56"/>
        <v>0.78321933255479148</v>
      </c>
      <c r="AE280" s="34">
        <f t="shared" si="67"/>
        <v>21.678066744520859</v>
      </c>
      <c r="AF280" s="20">
        <f t="shared" si="57"/>
        <v>0.21678066744520857</v>
      </c>
      <c r="AG280" s="20">
        <f t="shared" si="68"/>
        <v>0.56643866510958296</v>
      </c>
      <c r="AH280" s="54">
        <f t="shared" si="69"/>
        <v>56.643866510958297</v>
      </c>
      <c r="AI280" t="s">
        <v>7</v>
      </c>
      <c r="AJ280" s="36" t="str">
        <f>IF(AI280="NR","",VLOOKUP(AI280,liste!$A$20:$H$29,2))</f>
        <v>Angenommen</v>
      </c>
      <c r="AK280" s="36" t="str">
        <f>IF(AI280="NR","",VLOOKUP(AI280,liste!$A$20:$H$29,3))</f>
        <v>Accepté</v>
      </c>
      <c r="AL280" t="s">
        <v>326</v>
      </c>
      <c r="AM280" t="str">
        <f t="shared" si="70"/>
        <v/>
      </c>
      <c r="AN280" t="str">
        <f>IF(AM280="","",VLOOKUP(AM280,liste!$A$30:$H$32,2))</f>
        <v/>
      </c>
      <c r="AO280" t="str">
        <f>IF(AM280="","",VLOOKUP(AM280,liste!$A$30:$H$32,3))</f>
        <v/>
      </c>
    </row>
    <row r="281" spans="1:41" x14ac:dyDescent="0.25">
      <c r="A281" s="63" t="str">
        <f t="shared" si="58"/>
        <v>19711212</v>
      </c>
      <c r="B281" s="10">
        <v>26279</v>
      </c>
      <c r="C281" s="52">
        <f t="shared" si="59"/>
        <v>26279</v>
      </c>
      <c r="D281" s="47">
        <f t="shared" si="60"/>
        <v>26279</v>
      </c>
      <c r="E281" s="51">
        <f t="shared" si="61"/>
        <v>26279</v>
      </c>
      <c r="F281" s="6" t="s">
        <v>320</v>
      </c>
      <c r="G281" s="6" t="s">
        <v>491</v>
      </c>
      <c r="H281" s="14" t="s">
        <v>1</v>
      </c>
      <c r="I281" s="37" t="str">
        <f>IF(H281="NR","",VLOOKUP(H281,liste!$A$1:$H$15,2))</f>
        <v>Obligatorisches Referendum</v>
      </c>
      <c r="J281" s="37" t="str">
        <f>IF(H281="NR","",VLOOKUP(H281,liste!$A$1:$H$15,3))</f>
        <v>référendum facultatif</v>
      </c>
      <c r="K281" s="14" t="s">
        <v>4</v>
      </c>
      <c r="L281" s="6"/>
      <c r="M281" s="36"/>
      <c r="N281" s="36"/>
      <c r="O281" s="6"/>
      <c r="P281" s="36" t="str">
        <f>IF([1]csv!G277="ST",VLOOKUP([1]csv!N277,[1]liste!$A$1:$H$15,2),"")</f>
        <v/>
      </c>
      <c r="Q281" s="36" t="str">
        <f>IF([1]csv!G277="ST",VLOOKUP([1]csv!N277,[1]liste!$A$1:$H$15,3),"")</f>
        <v/>
      </c>
      <c r="R281" s="6">
        <v>281888</v>
      </c>
      <c r="S281" s="56">
        <f t="shared" si="62"/>
        <v>281888</v>
      </c>
      <c r="T281" s="34">
        <f t="shared" si="63"/>
        <v>34.180241798160971</v>
      </c>
      <c r="U281" s="16">
        <v>0.34180241798160971</v>
      </c>
      <c r="V281" s="6">
        <v>96930</v>
      </c>
      <c r="W281" s="6">
        <v>96350</v>
      </c>
      <c r="X281" s="6">
        <v>94958</v>
      </c>
      <c r="Y281" s="6">
        <v>78656</v>
      </c>
      <c r="Z281" s="56">
        <f t="shared" si="64"/>
        <v>78656</v>
      </c>
      <c r="AA281" s="6">
        <v>16302</v>
      </c>
      <c r="AB281" s="56">
        <f t="shared" si="65"/>
        <v>16302</v>
      </c>
      <c r="AC281" s="34">
        <f t="shared" si="66"/>
        <v>82.832410118157512</v>
      </c>
      <c r="AD281" s="16">
        <f t="shared" si="56"/>
        <v>0.82832410118157507</v>
      </c>
      <c r="AE281" s="34">
        <f t="shared" si="67"/>
        <v>17.167589881842499</v>
      </c>
      <c r="AF281" s="16">
        <f t="shared" si="57"/>
        <v>0.17167589881842499</v>
      </c>
      <c r="AG281" s="20">
        <f t="shared" si="68"/>
        <v>0.65664820236315014</v>
      </c>
      <c r="AH281" s="54">
        <f t="shared" si="69"/>
        <v>65.664820236315009</v>
      </c>
      <c r="AI281" s="6" t="s">
        <v>7</v>
      </c>
      <c r="AJ281" s="36" t="str">
        <f>IF(AI281="NR","",VLOOKUP(AI281,liste!$A$20:$H$29,2))</f>
        <v>Angenommen</v>
      </c>
      <c r="AK281" s="36" t="str">
        <f>IF(AI281="NR","",VLOOKUP(AI281,liste!$A$20:$H$29,3))</f>
        <v>Accepté</v>
      </c>
      <c r="AL281" s="6" t="s">
        <v>321</v>
      </c>
      <c r="AM281" t="str">
        <f t="shared" si="70"/>
        <v/>
      </c>
      <c r="AN281" t="str">
        <f>IF(AM281="","",VLOOKUP(AM281,liste!$A$30:$H$32,2))</f>
        <v/>
      </c>
      <c r="AO281" t="str">
        <f>IF(AM281="","",VLOOKUP(AM281,liste!$A$30:$H$32,3))</f>
        <v/>
      </c>
    </row>
    <row r="282" spans="1:41" x14ac:dyDescent="0.25">
      <c r="A282" s="63" t="str">
        <f t="shared" si="58"/>
        <v>19711212</v>
      </c>
      <c r="B282" s="10">
        <v>26279</v>
      </c>
      <c r="C282" s="52">
        <f t="shared" si="59"/>
        <v>26279</v>
      </c>
      <c r="D282" s="47">
        <f t="shared" si="60"/>
        <v>26279</v>
      </c>
      <c r="E282" s="51">
        <f t="shared" si="61"/>
        <v>26279</v>
      </c>
      <c r="F282" s="6" t="s">
        <v>322</v>
      </c>
      <c r="G282" s="6" t="s">
        <v>492</v>
      </c>
      <c r="H282" s="14" t="s">
        <v>1</v>
      </c>
      <c r="I282" s="37" t="str">
        <f>IF(H282="NR","",VLOOKUP(H282,liste!$A$1:$H$15,2))</f>
        <v>Obligatorisches Referendum</v>
      </c>
      <c r="J282" s="37" t="str">
        <f>IF(H282="NR","",VLOOKUP(H282,liste!$A$1:$H$15,3))</f>
        <v>référendum facultatif</v>
      </c>
      <c r="K282" s="14" t="s">
        <v>4</v>
      </c>
      <c r="L282" s="6"/>
      <c r="M282" s="36"/>
      <c r="N282" s="36"/>
      <c r="O282" s="6"/>
      <c r="P282" s="36" t="str">
        <f>IF([1]csv!G278="ST",VLOOKUP([1]csv!N278,[1]liste!$A$1:$H$15,2),"")</f>
        <v/>
      </c>
      <c r="Q282" s="36" t="str">
        <f>IF([1]csv!G278="ST",VLOOKUP([1]csv!N278,[1]liste!$A$1:$H$15,3),"")</f>
        <v/>
      </c>
      <c r="R282" s="6">
        <v>281888</v>
      </c>
      <c r="S282" s="56">
        <f t="shared" si="62"/>
        <v>281888</v>
      </c>
      <c r="T282" s="34">
        <f t="shared" si="63"/>
        <v>34.180241798160971</v>
      </c>
      <c r="U282" s="16">
        <v>0.34180241798160971</v>
      </c>
      <c r="V282" s="6">
        <v>96930</v>
      </c>
      <c r="W282" s="6">
        <v>96350</v>
      </c>
      <c r="X282" s="6">
        <v>92533</v>
      </c>
      <c r="Y282" s="6">
        <v>47619</v>
      </c>
      <c r="Z282" s="56">
        <f t="shared" si="64"/>
        <v>47619</v>
      </c>
      <c r="AA282" s="6">
        <v>44914</v>
      </c>
      <c r="AB282" s="56">
        <f t="shared" si="65"/>
        <v>44914</v>
      </c>
      <c r="AC282" s="34">
        <f t="shared" si="66"/>
        <v>51.461640711962218</v>
      </c>
      <c r="AD282" s="16">
        <f t="shared" si="56"/>
        <v>0.5146164071196222</v>
      </c>
      <c r="AE282" s="34">
        <f t="shared" si="67"/>
        <v>48.538359288037782</v>
      </c>
      <c r="AF282" s="16">
        <f t="shared" si="57"/>
        <v>0.4853835928803778</v>
      </c>
      <c r="AG282" s="20">
        <f t="shared" si="68"/>
        <v>2.9232814239244398E-2</v>
      </c>
      <c r="AH282" s="54">
        <f t="shared" si="69"/>
        <v>2.9232814239244398</v>
      </c>
      <c r="AI282" s="6" t="s">
        <v>7</v>
      </c>
      <c r="AJ282" s="36" t="str">
        <f>IF(AI282="NR","",VLOOKUP(AI282,liste!$A$20:$H$29,2))</f>
        <v>Angenommen</v>
      </c>
      <c r="AK282" s="36" t="str">
        <f>IF(AI282="NR","",VLOOKUP(AI282,liste!$A$20:$H$29,3))</f>
        <v>Accepté</v>
      </c>
      <c r="AL282" s="6" t="s">
        <v>321</v>
      </c>
      <c r="AM282" t="str">
        <f t="shared" si="70"/>
        <v/>
      </c>
      <c r="AN282" t="str">
        <f>IF(AM282="","",VLOOKUP(AM282,liste!$A$30:$H$32,2))</f>
        <v/>
      </c>
      <c r="AO282" t="str">
        <f>IF(AM282="","",VLOOKUP(AM282,liste!$A$30:$H$32,3))</f>
        <v/>
      </c>
    </row>
    <row r="283" spans="1:41" x14ac:dyDescent="0.25">
      <c r="A283" s="63" t="str">
        <f t="shared" si="58"/>
        <v>19711212</v>
      </c>
      <c r="B283" s="10">
        <v>26279</v>
      </c>
      <c r="C283" s="52">
        <f t="shared" si="59"/>
        <v>26279</v>
      </c>
      <c r="D283" s="47">
        <f t="shared" si="60"/>
        <v>26279</v>
      </c>
      <c r="E283" s="51">
        <f t="shared" si="61"/>
        <v>26279</v>
      </c>
      <c r="F283" s="6" t="s">
        <v>323</v>
      </c>
      <c r="G283" s="6" t="s">
        <v>493</v>
      </c>
      <c r="H283" s="14" t="s">
        <v>1</v>
      </c>
      <c r="I283" s="37" t="str">
        <f>IF(H283="NR","",VLOOKUP(H283,liste!$A$1:$H$15,2))</f>
        <v>Obligatorisches Referendum</v>
      </c>
      <c r="J283" s="37" t="str">
        <f>IF(H283="NR","",VLOOKUP(H283,liste!$A$1:$H$15,3))</f>
        <v>référendum facultatif</v>
      </c>
      <c r="K283" s="14" t="s">
        <v>4</v>
      </c>
      <c r="L283" s="6"/>
      <c r="M283" s="36"/>
      <c r="N283" s="36"/>
      <c r="O283" s="6"/>
      <c r="P283" s="36" t="str">
        <f>IF([1]csv!G279="ST",VLOOKUP([1]csv!N279,[1]liste!$A$1:$H$15,2),"")</f>
        <v/>
      </c>
      <c r="Q283" s="36" t="str">
        <f>IF([1]csv!G279="ST",VLOOKUP([1]csv!N279,[1]liste!$A$1:$H$15,3),"")</f>
        <v/>
      </c>
      <c r="R283" s="6">
        <v>281888</v>
      </c>
      <c r="S283" s="56">
        <f t="shared" si="62"/>
        <v>281888</v>
      </c>
      <c r="T283" s="34">
        <f t="shared" si="63"/>
        <v>34.180241798160971</v>
      </c>
      <c r="U283" s="16">
        <v>0.34180241798160971</v>
      </c>
      <c r="V283" s="6">
        <v>96930</v>
      </c>
      <c r="W283" s="6">
        <v>96350</v>
      </c>
      <c r="X283" s="6">
        <v>91105</v>
      </c>
      <c r="Y283" s="6">
        <v>69268</v>
      </c>
      <c r="Z283" s="56">
        <f t="shared" si="64"/>
        <v>69268</v>
      </c>
      <c r="AA283" s="6">
        <v>21837</v>
      </c>
      <c r="AB283" s="56">
        <f t="shared" si="65"/>
        <v>21837</v>
      </c>
      <c r="AC283" s="34">
        <f t="shared" si="66"/>
        <v>76.030953295647876</v>
      </c>
      <c r="AD283" s="16">
        <f t="shared" ref="AD283:AD311" si="71">Y283/(Y283+AA283)</f>
        <v>0.76030953295647874</v>
      </c>
      <c r="AE283" s="34">
        <f t="shared" si="67"/>
        <v>23.96904670435212</v>
      </c>
      <c r="AF283" s="16">
        <f t="shared" ref="AF283:AF311" si="72">AA283/(Y283+AA283)</f>
        <v>0.2396904670435212</v>
      </c>
      <c r="AG283" s="20">
        <f t="shared" si="68"/>
        <v>0.52061906591295748</v>
      </c>
      <c r="AH283" s="54">
        <f t="shared" si="69"/>
        <v>52.061906591295745</v>
      </c>
      <c r="AI283" s="6" t="s">
        <v>7</v>
      </c>
      <c r="AJ283" s="36" t="str">
        <f>IF(AI283="NR","",VLOOKUP(AI283,liste!$A$20:$H$29,2))</f>
        <v>Angenommen</v>
      </c>
      <c r="AK283" s="36" t="str">
        <f>IF(AI283="NR","",VLOOKUP(AI283,liste!$A$20:$H$29,3))</f>
        <v>Accepté</v>
      </c>
      <c r="AL283" s="6" t="s">
        <v>321</v>
      </c>
      <c r="AM283" t="str">
        <f t="shared" si="70"/>
        <v/>
      </c>
      <c r="AN283" t="str">
        <f>IF(AM283="","",VLOOKUP(AM283,liste!$A$30:$H$32,2))</f>
        <v/>
      </c>
      <c r="AO283" t="str">
        <f>IF(AM283="","",VLOOKUP(AM283,liste!$A$30:$H$32,3))</f>
        <v/>
      </c>
    </row>
    <row r="284" spans="1:41" x14ac:dyDescent="0.25">
      <c r="A284" s="63" t="str">
        <f t="shared" si="58"/>
        <v>19711212</v>
      </c>
      <c r="B284" s="10">
        <v>26279</v>
      </c>
      <c r="C284" s="52">
        <f t="shared" si="59"/>
        <v>26279</v>
      </c>
      <c r="D284" s="47">
        <f t="shared" si="60"/>
        <v>26279</v>
      </c>
      <c r="E284" s="51">
        <f t="shared" si="61"/>
        <v>26279</v>
      </c>
      <c r="F284" s="6" t="s">
        <v>324</v>
      </c>
      <c r="G284" s="6" t="s">
        <v>494</v>
      </c>
      <c r="H284" s="14" t="s">
        <v>1</v>
      </c>
      <c r="I284" s="37" t="str">
        <f>IF(H284="NR","",VLOOKUP(H284,liste!$A$1:$H$15,2))</f>
        <v>Obligatorisches Referendum</v>
      </c>
      <c r="J284" s="37" t="str">
        <f>IF(H284="NR","",VLOOKUP(H284,liste!$A$1:$H$15,3))</f>
        <v>référendum facultatif</v>
      </c>
      <c r="K284" s="14" t="s">
        <v>4</v>
      </c>
      <c r="L284" s="6"/>
      <c r="M284" s="36"/>
      <c r="N284" s="36"/>
      <c r="O284" s="6"/>
      <c r="P284" s="36" t="str">
        <f>IF([1]csv!G280="ST",VLOOKUP([1]csv!N280,[1]liste!$A$1:$H$15,2),"")</f>
        <v/>
      </c>
      <c r="Q284" s="36" t="str">
        <f>IF([1]csv!G280="ST",VLOOKUP([1]csv!N280,[1]liste!$A$1:$H$15,3),"")</f>
        <v/>
      </c>
      <c r="R284" s="6">
        <v>281888</v>
      </c>
      <c r="S284" s="56">
        <f t="shared" si="62"/>
        <v>281888</v>
      </c>
      <c r="T284" s="34">
        <f t="shared" si="63"/>
        <v>34.180241798160971</v>
      </c>
      <c r="U284" s="16">
        <v>0.34180241798160971</v>
      </c>
      <c r="V284" s="6">
        <v>96930</v>
      </c>
      <c r="W284" s="6">
        <v>96350</v>
      </c>
      <c r="X284" s="6">
        <v>94205</v>
      </c>
      <c r="Y284" s="6">
        <v>79313</v>
      </c>
      <c r="Z284" s="56">
        <f t="shared" si="64"/>
        <v>79313</v>
      </c>
      <c r="AA284" s="6">
        <v>14892</v>
      </c>
      <c r="AB284" s="56">
        <f t="shared" si="65"/>
        <v>14892</v>
      </c>
      <c r="AC284" s="34">
        <f t="shared" si="66"/>
        <v>84.191921872512083</v>
      </c>
      <c r="AD284" s="16">
        <f t="shared" si="71"/>
        <v>0.84191921872512077</v>
      </c>
      <c r="AE284" s="34">
        <f t="shared" si="67"/>
        <v>15.808078127487926</v>
      </c>
      <c r="AF284" s="16">
        <f t="shared" si="72"/>
        <v>0.15808078127487926</v>
      </c>
      <c r="AG284" s="20">
        <f t="shared" si="68"/>
        <v>0.68383843745024153</v>
      </c>
      <c r="AH284" s="54">
        <f t="shared" si="69"/>
        <v>68.383843745024151</v>
      </c>
      <c r="AI284" s="6" t="s">
        <v>7</v>
      </c>
      <c r="AJ284" s="36" t="str">
        <f>IF(AI284="NR","",VLOOKUP(AI284,liste!$A$20:$H$29,2))</f>
        <v>Angenommen</v>
      </c>
      <c r="AK284" s="36" t="str">
        <f>IF(AI284="NR","",VLOOKUP(AI284,liste!$A$20:$H$29,3))</f>
        <v>Accepté</v>
      </c>
      <c r="AL284" s="6" t="s">
        <v>321</v>
      </c>
      <c r="AM284" t="str">
        <f t="shared" si="70"/>
        <v/>
      </c>
      <c r="AN284" t="str">
        <f>IF(AM284="","",VLOOKUP(AM284,liste!$A$30:$H$32,2))</f>
        <v/>
      </c>
      <c r="AO284" t="str">
        <f>IF(AM284="","",VLOOKUP(AM284,liste!$A$30:$H$32,3))</f>
        <v/>
      </c>
    </row>
    <row r="285" spans="1:41" x14ac:dyDescent="0.25">
      <c r="A285" s="63" t="str">
        <f t="shared" si="58"/>
        <v>19710912</v>
      </c>
      <c r="B285" s="10">
        <v>26188</v>
      </c>
      <c r="C285" s="52">
        <f t="shared" si="59"/>
        <v>26188</v>
      </c>
      <c r="D285" s="47">
        <f t="shared" si="60"/>
        <v>26188</v>
      </c>
      <c r="E285" s="51">
        <f t="shared" si="61"/>
        <v>26188</v>
      </c>
      <c r="F285" s="6" t="s">
        <v>316</v>
      </c>
      <c r="G285" s="6" t="s">
        <v>279</v>
      </c>
      <c r="H285" s="14" t="s">
        <v>194</v>
      </c>
      <c r="I285" s="37" t="str">
        <f>IF(H285="NR","",VLOOKUP(H285,liste!$A$1:$H$15,2))</f>
        <v>Obligatorisches Finanzreferendum (bis 1.1.1995)</v>
      </c>
      <c r="J285" s="37" t="str">
        <f>IF(H285="NR","",VLOOKUP(H285,liste!$A$1:$H$15,3))</f>
        <v>réferendum obligatoire financier</v>
      </c>
      <c r="K285" s="14" t="s">
        <v>4</v>
      </c>
      <c r="L285" s="6"/>
      <c r="M285" s="36"/>
      <c r="N285" s="36"/>
      <c r="O285" s="6"/>
      <c r="P285" s="36" t="str">
        <f>IF([1]csv!G281="ST",VLOOKUP([1]csv!N281,[1]liste!$A$1:$H$15,2),"")</f>
        <v/>
      </c>
      <c r="Q285" s="36" t="str">
        <f>IF([1]csv!G281="ST",VLOOKUP([1]csv!N281,[1]liste!$A$1:$H$15,3),"")</f>
        <v/>
      </c>
      <c r="R285" s="6">
        <v>282052</v>
      </c>
      <c r="S285" s="56">
        <f t="shared" si="62"/>
        <v>282052</v>
      </c>
      <c r="T285" s="34">
        <f t="shared" si="63"/>
        <v>18.183526441932692</v>
      </c>
      <c r="U285" s="16">
        <v>0.18183526441932693</v>
      </c>
      <c r="V285" s="15">
        <v>51395</v>
      </c>
      <c r="W285" s="15">
        <v>51287</v>
      </c>
      <c r="X285" s="15">
        <v>50572</v>
      </c>
      <c r="Y285" s="6">
        <v>33540</v>
      </c>
      <c r="Z285" s="56">
        <f t="shared" si="64"/>
        <v>33540</v>
      </c>
      <c r="AA285" s="6">
        <v>17032</v>
      </c>
      <c r="AB285" s="56">
        <f t="shared" si="65"/>
        <v>17032</v>
      </c>
      <c r="AC285" s="34">
        <f t="shared" si="66"/>
        <v>66.321284505259825</v>
      </c>
      <c r="AD285" s="20">
        <f t="shared" si="71"/>
        <v>0.66321284505259825</v>
      </c>
      <c r="AE285" s="34">
        <f t="shared" si="67"/>
        <v>33.678715494740175</v>
      </c>
      <c r="AF285" s="20">
        <f t="shared" si="72"/>
        <v>0.33678715494740175</v>
      </c>
      <c r="AG285" s="20">
        <f t="shared" si="68"/>
        <v>0.32642569010519651</v>
      </c>
      <c r="AH285" s="54">
        <f t="shared" si="69"/>
        <v>32.642569010519651</v>
      </c>
      <c r="AI285" s="6" t="s">
        <v>7</v>
      </c>
      <c r="AJ285" s="36" t="str">
        <f>IF(AI285="NR","",VLOOKUP(AI285,liste!$A$20:$H$29,2))</f>
        <v>Angenommen</v>
      </c>
      <c r="AK285" s="36" t="str">
        <f>IF(AI285="NR","",VLOOKUP(AI285,liste!$A$20:$H$29,3))</f>
        <v>Accepté</v>
      </c>
      <c r="AL285" t="s">
        <v>317</v>
      </c>
      <c r="AM285" t="str">
        <f t="shared" si="70"/>
        <v/>
      </c>
      <c r="AN285" t="str">
        <f>IF(AM285="","",VLOOKUP(AM285,liste!$A$30:$H$32,2))</f>
        <v/>
      </c>
      <c r="AO285" t="str">
        <f>IF(AM285="","",VLOOKUP(AM285,liste!$A$30:$H$32,3))</f>
        <v/>
      </c>
    </row>
    <row r="286" spans="1:41" x14ac:dyDescent="0.25">
      <c r="A286" s="63" t="str">
        <f t="shared" si="58"/>
        <v>19710912</v>
      </c>
      <c r="B286" s="10">
        <v>26188</v>
      </c>
      <c r="C286" s="52">
        <f t="shared" si="59"/>
        <v>26188</v>
      </c>
      <c r="D286" s="47">
        <f t="shared" si="60"/>
        <v>26188</v>
      </c>
      <c r="E286" s="51">
        <f t="shared" si="61"/>
        <v>26188</v>
      </c>
      <c r="F286" s="6" t="s">
        <v>318</v>
      </c>
      <c r="G286" s="6" t="s">
        <v>488</v>
      </c>
      <c r="H286" s="14" t="s">
        <v>1</v>
      </c>
      <c r="I286" s="37" t="str">
        <f>IF(H286="NR","",VLOOKUP(H286,liste!$A$1:$H$15,2))</f>
        <v>Obligatorisches Referendum</v>
      </c>
      <c r="J286" s="37" t="str">
        <f>IF(H286="NR","",VLOOKUP(H286,liste!$A$1:$H$15,3))</f>
        <v>référendum facultatif</v>
      </c>
      <c r="K286" s="14" t="s">
        <v>4</v>
      </c>
      <c r="L286" s="6"/>
      <c r="M286" s="36"/>
      <c r="N286" s="36"/>
      <c r="O286" s="6"/>
      <c r="P286" s="36" t="str">
        <f>IF([1]csv!G282="ST",VLOOKUP([1]csv!N282,[1]liste!$A$1:$H$15,2),"")</f>
        <v/>
      </c>
      <c r="Q286" s="36" t="str">
        <f>IF([1]csv!G282="ST",VLOOKUP([1]csv!N282,[1]liste!$A$1:$H$15,3),"")</f>
        <v/>
      </c>
      <c r="R286" s="6">
        <v>282052</v>
      </c>
      <c r="S286" s="56">
        <f t="shared" si="62"/>
        <v>282052</v>
      </c>
      <c r="T286" s="34">
        <f t="shared" si="63"/>
        <v>18.183526441932692</v>
      </c>
      <c r="U286" s="16">
        <v>0.18183526441932693</v>
      </c>
      <c r="V286" s="15">
        <v>51395</v>
      </c>
      <c r="W286" s="15">
        <v>51287</v>
      </c>
      <c r="X286" s="15">
        <v>49396</v>
      </c>
      <c r="Y286" s="6">
        <v>38376</v>
      </c>
      <c r="Z286" s="56">
        <f t="shared" si="64"/>
        <v>38376</v>
      </c>
      <c r="AA286" s="6">
        <v>11020</v>
      </c>
      <c r="AB286" s="56">
        <f t="shared" si="65"/>
        <v>11020</v>
      </c>
      <c r="AC286" s="34">
        <f t="shared" si="66"/>
        <v>77.69050125516236</v>
      </c>
      <c r="AD286" s="20">
        <f t="shared" si="71"/>
        <v>0.77690501255162359</v>
      </c>
      <c r="AE286" s="34">
        <f t="shared" si="67"/>
        <v>22.30949874483764</v>
      </c>
      <c r="AF286" s="20">
        <f t="shared" si="72"/>
        <v>0.22309498744837639</v>
      </c>
      <c r="AG286" s="20">
        <f t="shared" si="68"/>
        <v>0.55381002510324717</v>
      </c>
      <c r="AH286" s="54">
        <f t="shared" si="69"/>
        <v>55.38100251032472</v>
      </c>
      <c r="AI286" s="6" t="s">
        <v>7</v>
      </c>
      <c r="AJ286" s="36" t="str">
        <f>IF(AI286="NR","",VLOOKUP(AI286,liste!$A$20:$H$29,2))</f>
        <v>Angenommen</v>
      </c>
      <c r="AK286" s="36" t="str">
        <f>IF(AI286="NR","",VLOOKUP(AI286,liste!$A$20:$H$29,3))</f>
        <v>Accepté</v>
      </c>
      <c r="AL286" t="s">
        <v>317</v>
      </c>
      <c r="AM286" t="str">
        <f t="shared" si="70"/>
        <v/>
      </c>
      <c r="AN286" t="str">
        <f>IF(AM286="","",VLOOKUP(AM286,liste!$A$30:$H$32,2))</f>
        <v/>
      </c>
      <c r="AO286" t="str">
        <f>IF(AM286="","",VLOOKUP(AM286,liste!$A$30:$H$32,3))</f>
        <v/>
      </c>
    </row>
    <row r="287" spans="1:41" x14ac:dyDescent="0.25">
      <c r="A287" s="63" t="str">
        <f t="shared" si="58"/>
        <v>19710912</v>
      </c>
      <c r="B287" s="10">
        <v>26188</v>
      </c>
      <c r="C287" s="52">
        <f t="shared" si="59"/>
        <v>26188</v>
      </c>
      <c r="D287" s="47">
        <f t="shared" si="60"/>
        <v>26188</v>
      </c>
      <c r="E287" s="51">
        <f t="shared" si="61"/>
        <v>26188</v>
      </c>
      <c r="F287" s="6" t="s">
        <v>283</v>
      </c>
      <c r="G287" s="6" t="s">
        <v>489</v>
      </c>
      <c r="H287" s="14" t="s">
        <v>1</v>
      </c>
      <c r="I287" s="37" t="str">
        <f>IF(H287="NR","",VLOOKUP(H287,liste!$A$1:$H$15,2))</f>
        <v>Obligatorisches Referendum</v>
      </c>
      <c r="J287" s="37" t="str">
        <f>IF(H287="NR","",VLOOKUP(H287,liste!$A$1:$H$15,3))</f>
        <v>référendum facultatif</v>
      </c>
      <c r="K287" s="14" t="s">
        <v>4</v>
      </c>
      <c r="L287" s="6"/>
      <c r="M287" s="36"/>
      <c r="N287" s="36"/>
      <c r="O287" s="6"/>
      <c r="P287" s="36" t="str">
        <f>IF([1]csv!G283="ST",VLOOKUP([1]csv!N283,[1]liste!$A$1:$H$15,2),"")</f>
        <v/>
      </c>
      <c r="Q287" s="36" t="str">
        <f>IF([1]csv!G283="ST",VLOOKUP([1]csv!N283,[1]liste!$A$1:$H$15,3),"")</f>
        <v/>
      </c>
      <c r="R287" s="6">
        <v>282052</v>
      </c>
      <c r="S287" s="56">
        <f t="shared" si="62"/>
        <v>282052</v>
      </c>
      <c r="T287" s="34">
        <f t="shared" si="63"/>
        <v>18.183526441932692</v>
      </c>
      <c r="U287" s="16">
        <v>0.18183526441932693</v>
      </c>
      <c r="V287" s="15">
        <v>51395</v>
      </c>
      <c r="W287" s="15">
        <v>51287</v>
      </c>
      <c r="X287" s="15">
        <v>49945</v>
      </c>
      <c r="Y287" s="6">
        <v>31358</v>
      </c>
      <c r="Z287" s="56">
        <f t="shared" si="64"/>
        <v>31358</v>
      </c>
      <c r="AA287" s="6">
        <v>18587</v>
      </c>
      <c r="AB287" s="56">
        <f t="shared" si="65"/>
        <v>18587</v>
      </c>
      <c r="AC287" s="34">
        <f t="shared" si="66"/>
        <v>62.785063569926926</v>
      </c>
      <c r="AD287" s="20">
        <f t="shared" si="71"/>
        <v>0.62785063569926924</v>
      </c>
      <c r="AE287" s="34">
        <f t="shared" si="67"/>
        <v>37.214936430073081</v>
      </c>
      <c r="AF287" s="20">
        <f t="shared" si="72"/>
        <v>0.37214936430073081</v>
      </c>
      <c r="AG287" s="20">
        <f t="shared" si="68"/>
        <v>0.25570127139853843</v>
      </c>
      <c r="AH287" s="54">
        <f t="shared" si="69"/>
        <v>25.570127139853842</v>
      </c>
      <c r="AI287" s="6" t="s">
        <v>7</v>
      </c>
      <c r="AJ287" s="36" t="str">
        <f>IF(AI287="NR","",VLOOKUP(AI287,liste!$A$20:$H$29,2))</f>
        <v>Angenommen</v>
      </c>
      <c r="AK287" s="36" t="str">
        <f>IF(AI287="NR","",VLOOKUP(AI287,liste!$A$20:$H$29,3))</f>
        <v>Accepté</v>
      </c>
      <c r="AL287" t="s">
        <v>317</v>
      </c>
      <c r="AM287" t="str">
        <f t="shared" si="70"/>
        <v/>
      </c>
      <c r="AN287" t="str">
        <f>IF(AM287="","",VLOOKUP(AM287,liste!$A$30:$H$32,2))</f>
        <v/>
      </c>
      <c r="AO287" t="str">
        <f>IF(AM287="","",VLOOKUP(AM287,liste!$A$30:$H$32,3))</f>
        <v/>
      </c>
    </row>
    <row r="288" spans="1:41" x14ac:dyDescent="0.25">
      <c r="A288" s="63" t="str">
        <f t="shared" si="58"/>
        <v>19710912</v>
      </c>
      <c r="B288" s="10">
        <v>26188</v>
      </c>
      <c r="C288" s="52">
        <f t="shared" si="59"/>
        <v>26188</v>
      </c>
      <c r="D288" s="47">
        <f t="shared" si="60"/>
        <v>26188</v>
      </c>
      <c r="E288" s="51">
        <f t="shared" si="61"/>
        <v>26188</v>
      </c>
      <c r="F288" s="6" t="s">
        <v>319</v>
      </c>
      <c r="G288" s="6" t="s">
        <v>490</v>
      </c>
      <c r="H288" s="14" t="s">
        <v>1</v>
      </c>
      <c r="I288" s="37" t="str">
        <f>IF(H288="NR","",VLOOKUP(H288,liste!$A$1:$H$15,2))</f>
        <v>Obligatorisches Referendum</v>
      </c>
      <c r="J288" s="37" t="str">
        <f>IF(H288="NR","",VLOOKUP(H288,liste!$A$1:$H$15,3))</f>
        <v>référendum facultatif</v>
      </c>
      <c r="K288" s="14" t="s">
        <v>4</v>
      </c>
      <c r="L288" s="6"/>
      <c r="M288" s="36"/>
      <c r="N288" s="36"/>
      <c r="O288" s="6"/>
      <c r="P288" s="36" t="str">
        <f>IF([1]csv!G284="ST",VLOOKUP([1]csv!N284,[1]liste!$A$1:$H$15,2),"")</f>
        <v/>
      </c>
      <c r="Q288" s="36" t="str">
        <f>IF([1]csv!G284="ST",VLOOKUP([1]csv!N284,[1]liste!$A$1:$H$15,3),"")</f>
        <v/>
      </c>
      <c r="R288" s="6">
        <v>282052</v>
      </c>
      <c r="S288" s="56">
        <f t="shared" si="62"/>
        <v>282052</v>
      </c>
      <c r="T288" s="34">
        <f t="shared" si="63"/>
        <v>18.183526441932692</v>
      </c>
      <c r="U288" s="16">
        <v>0.18183526441932693</v>
      </c>
      <c r="V288" s="15">
        <v>51395</v>
      </c>
      <c r="W288" s="15">
        <v>51287</v>
      </c>
      <c r="X288" s="15">
        <v>48691</v>
      </c>
      <c r="Y288" s="6">
        <v>36844</v>
      </c>
      <c r="Z288" s="56">
        <f t="shared" si="64"/>
        <v>36844</v>
      </c>
      <c r="AA288" s="6">
        <v>11847</v>
      </c>
      <c r="AB288" s="56">
        <f t="shared" si="65"/>
        <v>11847</v>
      </c>
      <c r="AC288" s="34">
        <f t="shared" si="66"/>
        <v>75.669014807664652</v>
      </c>
      <c r="AD288" s="20">
        <f t="shared" si="71"/>
        <v>0.75669014807664658</v>
      </c>
      <c r="AE288" s="34">
        <f t="shared" si="67"/>
        <v>24.330985192335337</v>
      </c>
      <c r="AF288" s="20">
        <f t="shared" si="72"/>
        <v>0.24330985192335339</v>
      </c>
      <c r="AG288" s="20">
        <f t="shared" si="68"/>
        <v>0.51338029615329317</v>
      </c>
      <c r="AH288" s="54">
        <f t="shared" si="69"/>
        <v>51.338029615329319</v>
      </c>
      <c r="AI288" s="6" t="s">
        <v>7</v>
      </c>
      <c r="AJ288" s="36" t="str">
        <f>IF(AI288="NR","",VLOOKUP(AI288,liste!$A$20:$H$29,2))</f>
        <v>Angenommen</v>
      </c>
      <c r="AK288" s="36" t="str">
        <f>IF(AI288="NR","",VLOOKUP(AI288,liste!$A$20:$H$29,3))</f>
        <v>Accepté</v>
      </c>
      <c r="AL288" t="s">
        <v>317</v>
      </c>
      <c r="AM288" t="str">
        <f t="shared" si="70"/>
        <v/>
      </c>
      <c r="AN288" t="str">
        <f>IF(AM288="","",VLOOKUP(AM288,liste!$A$30:$H$32,2))</f>
        <v/>
      </c>
      <c r="AO288" t="str">
        <f>IF(AM288="","",VLOOKUP(AM288,liste!$A$30:$H$32,3))</f>
        <v/>
      </c>
    </row>
    <row r="289" spans="1:41" x14ac:dyDescent="0.25">
      <c r="A289" s="63" t="str">
        <f t="shared" si="58"/>
        <v>19710912</v>
      </c>
      <c r="B289" s="10">
        <v>26188</v>
      </c>
      <c r="C289" s="52">
        <f t="shared" si="59"/>
        <v>26188</v>
      </c>
      <c r="D289" s="47">
        <f t="shared" si="60"/>
        <v>26188</v>
      </c>
      <c r="E289" s="51">
        <f t="shared" si="61"/>
        <v>26188</v>
      </c>
      <c r="F289" s="6" t="s">
        <v>284</v>
      </c>
      <c r="G289" s="6" t="s">
        <v>278</v>
      </c>
      <c r="H289" s="14" t="s">
        <v>1</v>
      </c>
      <c r="I289" s="37" t="str">
        <f>IF(H289="NR","",VLOOKUP(H289,liste!$A$1:$H$15,2))</f>
        <v>Obligatorisches Referendum</v>
      </c>
      <c r="J289" s="37" t="str">
        <f>IF(H289="NR","",VLOOKUP(H289,liste!$A$1:$H$15,3))</f>
        <v>référendum facultatif</v>
      </c>
      <c r="K289" s="14" t="s">
        <v>4</v>
      </c>
      <c r="L289" s="6"/>
      <c r="M289" s="36"/>
      <c r="N289" s="36"/>
      <c r="O289" s="6"/>
      <c r="P289" s="36" t="str">
        <f>IF([1]csv!G285="ST",VLOOKUP([1]csv!N285,[1]liste!$A$1:$H$15,2),"")</f>
        <v/>
      </c>
      <c r="Q289" s="36" t="str">
        <f>IF([1]csv!G285="ST",VLOOKUP([1]csv!N285,[1]liste!$A$1:$H$15,3),"")</f>
        <v/>
      </c>
      <c r="R289" s="6">
        <v>282052</v>
      </c>
      <c r="S289" s="56">
        <f t="shared" si="62"/>
        <v>282052</v>
      </c>
      <c r="T289" s="34">
        <f t="shared" si="63"/>
        <v>18.183526441932692</v>
      </c>
      <c r="U289" s="16">
        <v>0.18183526441932693</v>
      </c>
      <c r="V289" s="15">
        <v>51395</v>
      </c>
      <c r="W289" s="15">
        <v>51287</v>
      </c>
      <c r="X289" s="15">
        <v>47698</v>
      </c>
      <c r="Y289" s="6">
        <v>32903</v>
      </c>
      <c r="Z289" s="56">
        <f t="shared" si="64"/>
        <v>32903</v>
      </c>
      <c r="AA289" s="6">
        <v>14795</v>
      </c>
      <c r="AB289" s="56">
        <f t="shared" si="65"/>
        <v>14795</v>
      </c>
      <c r="AC289" s="34">
        <f t="shared" si="66"/>
        <v>68.981927963436618</v>
      </c>
      <c r="AD289" s="20">
        <f t="shared" si="71"/>
        <v>0.68981927963436618</v>
      </c>
      <c r="AE289" s="34">
        <f t="shared" si="67"/>
        <v>31.018072036563378</v>
      </c>
      <c r="AF289" s="20">
        <f t="shared" si="72"/>
        <v>0.31018072036563377</v>
      </c>
      <c r="AG289" s="20">
        <f t="shared" si="68"/>
        <v>0.37963855926873241</v>
      </c>
      <c r="AH289" s="54">
        <f t="shared" si="69"/>
        <v>37.963855926873244</v>
      </c>
      <c r="AI289" s="6" t="s">
        <v>7</v>
      </c>
      <c r="AJ289" s="36" t="str">
        <f>IF(AI289="NR","",VLOOKUP(AI289,liste!$A$20:$H$29,2))</f>
        <v>Angenommen</v>
      </c>
      <c r="AK289" s="36" t="str">
        <f>IF(AI289="NR","",VLOOKUP(AI289,liste!$A$20:$H$29,3))</f>
        <v>Accepté</v>
      </c>
      <c r="AL289" t="s">
        <v>317</v>
      </c>
      <c r="AM289" t="str">
        <f t="shared" si="70"/>
        <v/>
      </c>
      <c r="AN289" t="str">
        <f>IF(AM289="","",VLOOKUP(AM289,liste!$A$30:$H$32,2))</f>
        <v/>
      </c>
      <c r="AO289" t="str">
        <f>IF(AM289="","",VLOOKUP(AM289,liste!$A$30:$H$32,3))</f>
        <v/>
      </c>
    </row>
    <row r="290" spans="1:41" x14ac:dyDescent="0.25">
      <c r="A290" s="63" t="str">
        <f t="shared" si="58"/>
        <v>19710606</v>
      </c>
      <c r="B290" s="10">
        <v>26090</v>
      </c>
      <c r="C290" s="52">
        <f t="shared" si="59"/>
        <v>26090</v>
      </c>
      <c r="D290" s="47">
        <f t="shared" si="60"/>
        <v>26090</v>
      </c>
      <c r="E290" s="51">
        <f t="shared" si="61"/>
        <v>26090</v>
      </c>
      <c r="F290" s="6" t="s">
        <v>285</v>
      </c>
      <c r="G290" s="6" t="s">
        <v>484</v>
      </c>
      <c r="H290" s="14" t="s">
        <v>1</v>
      </c>
      <c r="I290" s="37" t="str">
        <f>IF(H290="NR","",VLOOKUP(H290,liste!$A$1:$H$15,2))</f>
        <v>Obligatorisches Referendum</v>
      </c>
      <c r="J290" s="37" t="str">
        <f>IF(H290="NR","",VLOOKUP(H290,liste!$A$1:$H$15,3))</f>
        <v>référendum facultatif</v>
      </c>
      <c r="K290" s="14" t="s">
        <v>4</v>
      </c>
      <c r="L290" s="6"/>
      <c r="M290" s="36"/>
      <c r="N290" s="36"/>
      <c r="O290" s="6"/>
      <c r="P290" s="36" t="str">
        <f>IF([1]csv!G286="ST",VLOOKUP([1]csv!N286,[1]liste!$A$1:$H$15,2),"")</f>
        <v/>
      </c>
      <c r="Q290" s="36" t="str">
        <f>IF([1]csv!G286="ST",VLOOKUP([1]csv!N286,[1]liste!$A$1:$H$15,3),"")</f>
        <v/>
      </c>
      <c r="R290" s="6">
        <v>281633</v>
      </c>
      <c r="S290" s="56">
        <f t="shared" si="62"/>
        <v>281633</v>
      </c>
      <c r="T290" s="34">
        <f t="shared" si="63"/>
        <v>35.08005098834299</v>
      </c>
      <c r="U290" s="16">
        <v>0.35080050988342987</v>
      </c>
      <c r="V290" s="15">
        <v>101980</v>
      </c>
      <c r="W290" s="15">
        <v>98797</v>
      </c>
      <c r="X290" s="15">
        <v>93646</v>
      </c>
      <c r="Y290" s="6">
        <v>74870</v>
      </c>
      <c r="Z290" s="56">
        <f t="shared" si="64"/>
        <v>74870</v>
      </c>
      <c r="AA290" s="6">
        <v>18776</v>
      </c>
      <c r="AB290" s="56">
        <f t="shared" si="65"/>
        <v>18776</v>
      </c>
      <c r="AC290" s="34">
        <f t="shared" si="66"/>
        <v>79.950024560579209</v>
      </c>
      <c r="AD290" s="20">
        <f t="shared" si="71"/>
        <v>0.79950024560579203</v>
      </c>
      <c r="AE290" s="34">
        <f t="shared" si="67"/>
        <v>20.049975439420798</v>
      </c>
      <c r="AF290" s="20">
        <f t="shared" si="72"/>
        <v>0.20049975439420797</v>
      </c>
      <c r="AG290" s="20">
        <f t="shared" si="68"/>
        <v>0.59900049121158405</v>
      </c>
      <c r="AH290" s="54">
        <f t="shared" si="69"/>
        <v>59.900049121158403</v>
      </c>
      <c r="AI290" s="6" t="s">
        <v>7</v>
      </c>
      <c r="AJ290" s="36" t="str">
        <f>IF(AI290="NR","",VLOOKUP(AI290,liste!$A$20:$H$29,2))</f>
        <v>Angenommen</v>
      </c>
      <c r="AK290" s="36" t="str">
        <f>IF(AI290="NR","",VLOOKUP(AI290,liste!$A$20:$H$29,3))</f>
        <v>Accepté</v>
      </c>
      <c r="AL290" t="s">
        <v>313</v>
      </c>
      <c r="AM290" t="str">
        <f t="shared" si="70"/>
        <v/>
      </c>
      <c r="AN290" t="str">
        <f>IF(AM290="","",VLOOKUP(AM290,liste!$A$30:$H$32,2))</f>
        <v/>
      </c>
      <c r="AO290" t="str">
        <f>IF(AM290="","",VLOOKUP(AM290,liste!$A$30:$H$32,3))</f>
        <v/>
      </c>
    </row>
    <row r="291" spans="1:41" x14ac:dyDescent="0.25">
      <c r="A291" s="63" t="str">
        <f t="shared" si="58"/>
        <v>19710606</v>
      </c>
      <c r="B291" s="10">
        <v>26090</v>
      </c>
      <c r="C291" s="52">
        <f t="shared" si="59"/>
        <v>26090</v>
      </c>
      <c r="D291" s="47">
        <f t="shared" si="60"/>
        <v>26090</v>
      </c>
      <c r="E291" s="51">
        <f t="shared" si="61"/>
        <v>26090</v>
      </c>
      <c r="F291" s="6" t="s">
        <v>314</v>
      </c>
      <c r="G291" s="6" t="s">
        <v>485</v>
      </c>
      <c r="H291" s="14" t="s">
        <v>1</v>
      </c>
      <c r="I291" s="37" t="str">
        <f>IF(H291="NR","",VLOOKUP(H291,liste!$A$1:$H$15,2))</f>
        <v>Obligatorisches Referendum</v>
      </c>
      <c r="J291" s="37" t="str">
        <f>IF(H291="NR","",VLOOKUP(H291,liste!$A$1:$H$15,3))</f>
        <v>référendum facultatif</v>
      </c>
      <c r="K291" s="14" t="s">
        <v>4</v>
      </c>
      <c r="L291" s="6"/>
      <c r="M291" s="36"/>
      <c r="N291" s="36"/>
      <c r="O291" s="6"/>
      <c r="P291" s="36" t="str">
        <f>IF([1]csv!G287="ST",VLOOKUP([1]csv!N287,[1]liste!$A$1:$H$15,2),"")</f>
        <v/>
      </c>
      <c r="Q291" s="36" t="str">
        <f>IF([1]csv!G287="ST",VLOOKUP([1]csv!N287,[1]liste!$A$1:$H$15,3),"")</f>
        <v/>
      </c>
      <c r="R291" s="6">
        <v>281633</v>
      </c>
      <c r="S291" s="56">
        <f t="shared" si="62"/>
        <v>281633</v>
      </c>
      <c r="T291" s="34">
        <f t="shared" si="63"/>
        <v>35.08005098834299</v>
      </c>
      <c r="U291" s="16">
        <v>0.35080050988342987</v>
      </c>
      <c r="V291" s="15">
        <v>101980</v>
      </c>
      <c r="W291" s="15">
        <v>98797</v>
      </c>
      <c r="X291" s="15">
        <v>91377</v>
      </c>
      <c r="Y291" s="6">
        <v>63311</v>
      </c>
      <c r="Z291" s="56">
        <f t="shared" si="64"/>
        <v>63311</v>
      </c>
      <c r="AA291" s="6">
        <v>28066</v>
      </c>
      <c r="AB291" s="56">
        <f t="shared" si="65"/>
        <v>28066</v>
      </c>
      <c r="AC291" s="34">
        <f t="shared" si="66"/>
        <v>69.285487595346751</v>
      </c>
      <c r="AD291" s="20">
        <f t="shared" si="71"/>
        <v>0.69285487595346751</v>
      </c>
      <c r="AE291" s="34">
        <f t="shared" si="67"/>
        <v>30.714512404653249</v>
      </c>
      <c r="AF291" s="20">
        <f t="shared" si="72"/>
        <v>0.30714512404653249</v>
      </c>
      <c r="AG291" s="20">
        <f t="shared" si="68"/>
        <v>0.38570975190693502</v>
      </c>
      <c r="AH291" s="54">
        <f t="shared" si="69"/>
        <v>38.570975190693503</v>
      </c>
      <c r="AI291" s="6" t="s">
        <v>7</v>
      </c>
      <c r="AJ291" s="36" t="str">
        <f>IF(AI291="NR","",VLOOKUP(AI291,liste!$A$20:$H$29,2))</f>
        <v>Angenommen</v>
      </c>
      <c r="AK291" s="36" t="str">
        <f>IF(AI291="NR","",VLOOKUP(AI291,liste!$A$20:$H$29,3))</f>
        <v>Accepté</v>
      </c>
      <c r="AL291" t="s">
        <v>313</v>
      </c>
      <c r="AM291" t="str">
        <f t="shared" si="70"/>
        <v/>
      </c>
      <c r="AN291" t="str">
        <f>IF(AM291="","",VLOOKUP(AM291,liste!$A$30:$H$32,2))</f>
        <v/>
      </c>
      <c r="AO291" t="str">
        <f>IF(AM291="","",VLOOKUP(AM291,liste!$A$30:$H$32,3))</f>
        <v/>
      </c>
    </row>
    <row r="292" spans="1:41" x14ac:dyDescent="0.25">
      <c r="A292" s="63" t="str">
        <f t="shared" si="58"/>
        <v>19710606</v>
      </c>
      <c r="B292" s="10">
        <v>26090</v>
      </c>
      <c r="C292" s="52">
        <f t="shared" si="59"/>
        <v>26090</v>
      </c>
      <c r="D292" s="47">
        <f t="shared" si="60"/>
        <v>26090</v>
      </c>
      <c r="E292" s="51">
        <f t="shared" si="61"/>
        <v>26090</v>
      </c>
      <c r="F292" s="6" t="s">
        <v>315</v>
      </c>
      <c r="G292" s="6" t="s">
        <v>486</v>
      </c>
      <c r="H292" s="14" t="s">
        <v>1</v>
      </c>
      <c r="I292" s="37" t="str">
        <f>IF(H292="NR","",VLOOKUP(H292,liste!$A$1:$H$15,2))</f>
        <v>Obligatorisches Referendum</v>
      </c>
      <c r="J292" s="37" t="str">
        <f>IF(H292="NR","",VLOOKUP(H292,liste!$A$1:$H$15,3))</f>
        <v>référendum facultatif</v>
      </c>
      <c r="K292" s="14" t="s">
        <v>4</v>
      </c>
      <c r="L292" s="6"/>
      <c r="M292" s="36"/>
      <c r="N292" s="36"/>
      <c r="O292" s="6"/>
      <c r="P292" s="36" t="str">
        <f>IF([1]csv!G288="ST",VLOOKUP([1]csv!N288,[1]liste!$A$1:$H$15,2),"")</f>
        <v/>
      </c>
      <c r="Q292" s="36" t="str">
        <f>IF([1]csv!G288="ST",VLOOKUP([1]csv!N288,[1]liste!$A$1:$H$15,3),"")</f>
        <v/>
      </c>
      <c r="R292" s="6">
        <v>281633</v>
      </c>
      <c r="S292" s="56">
        <f t="shared" si="62"/>
        <v>281633</v>
      </c>
      <c r="T292" s="34">
        <f t="shared" si="63"/>
        <v>35.08005098834299</v>
      </c>
      <c r="U292" s="16">
        <v>0.35080050988342987</v>
      </c>
      <c r="V292" s="15">
        <v>101980</v>
      </c>
      <c r="W292" s="15">
        <v>98797</v>
      </c>
      <c r="X292" s="15">
        <v>93952</v>
      </c>
      <c r="Y292" s="6">
        <v>76521</v>
      </c>
      <c r="Z292" s="56">
        <f t="shared" si="64"/>
        <v>76521</v>
      </c>
      <c r="AA292" s="6">
        <v>17431</v>
      </c>
      <c r="AB292" s="56">
        <f t="shared" si="65"/>
        <v>17431</v>
      </c>
      <c r="AC292" s="34">
        <f t="shared" si="66"/>
        <v>81.446909059945511</v>
      </c>
      <c r="AD292" s="20">
        <f t="shared" si="71"/>
        <v>0.81446909059945505</v>
      </c>
      <c r="AE292" s="34">
        <f t="shared" si="67"/>
        <v>18.553090940054496</v>
      </c>
      <c r="AF292" s="20">
        <f t="shared" si="72"/>
        <v>0.18553090940054495</v>
      </c>
      <c r="AG292" s="20">
        <f t="shared" si="68"/>
        <v>0.6289381811989101</v>
      </c>
      <c r="AH292" s="54">
        <f t="shared" si="69"/>
        <v>62.893818119891009</v>
      </c>
      <c r="AI292" s="6" t="s">
        <v>7</v>
      </c>
      <c r="AJ292" s="36" t="str">
        <f>IF(AI292="NR","",VLOOKUP(AI292,liste!$A$20:$H$29,2))</f>
        <v>Angenommen</v>
      </c>
      <c r="AK292" s="36" t="str">
        <f>IF(AI292="NR","",VLOOKUP(AI292,liste!$A$20:$H$29,3))</f>
        <v>Accepté</v>
      </c>
      <c r="AL292" t="s">
        <v>313</v>
      </c>
      <c r="AM292" t="str">
        <f t="shared" si="70"/>
        <v/>
      </c>
      <c r="AN292" t="str">
        <f>IF(AM292="","",VLOOKUP(AM292,liste!$A$30:$H$32,2))</f>
        <v/>
      </c>
      <c r="AO292" t="str">
        <f>IF(AM292="","",VLOOKUP(AM292,liste!$A$30:$H$32,3))</f>
        <v/>
      </c>
    </row>
    <row r="293" spans="1:41" x14ac:dyDescent="0.25">
      <c r="A293" s="63" t="str">
        <f t="shared" si="58"/>
        <v>19710606</v>
      </c>
      <c r="B293" s="10">
        <v>26090</v>
      </c>
      <c r="C293" s="52">
        <f t="shared" si="59"/>
        <v>26090</v>
      </c>
      <c r="D293" s="47">
        <f t="shared" si="60"/>
        <v>26090</v>
      </c>
      <c r="E293" s="51">
        <f t="shared" si="61"/>
        <v>26090</v>
      </c>
      <c r="F293" s="6" t="s">
        <v>286</v>
      </c>
      <c r="G293" s="6" t="s">
        <v>487</v>
      </c>
      <c r="H293" s="14" t="s">
        <v>1</v>
      </c>
      <c r="I293" s="37" t="str">
        <f>IF(H293="NR","",VLOOKUP(H293,liste!$A$1:$H$15,2))</f>
        <v>Obligatorisches Referendum</v>
      </c>
      <c r="J293" s="37" t="str">
        <f>IF(H293="NR","",VLOOKUP(H293,liste!$A$1:$H$15,3))</f>
        <v>référendum facultatif</v>
      </c>
      <c r="K293" s="14" t="s">
        <v>4</v>
      </c>
      <c r="L293" s="6"/>
      <c r="M293" s="36"/>
      <c r="N293" s="36"/>
      <c r="O293" s="6"/>
      <c r="P293" s="36" t="str">
        <f>IF([1]csv!G289="ST",VLOOKUP([1]csv!N289,[1]liste!$A$1:$H$15,2),"")</f>
        <v/>
      </c>
      <c r="Q293" s="36" t="str">
        <f>IF([1]csv!G289="ST",VLOOKUP([1]csv!N289,[1]liste!$A$1:$H$15,3),"")</f>
        <v/>
      </c>
      <c r="R293" s="6">
        <v>281633</v>
      </c>
      <c r="S293" s="56">
        <f t="shared" si="62"/>
        <v>281633</v>
      </c>
      <c r="T293" s="34">
        <f t="shared" si="63"/>
        <v>35.08005098834299</v>
      </c>
      <c r="U293" s="16">
        <v>0.35080050988342987</v>
      </c>
      <c r="V293" s="15">
        <v>101980</v>
      </c>
      <c r="W293" s="15">
        <v>98797</v>
      </c>
      <c r="X293" s="15">
        <v>93222</v>
      </c>
      <c r="Y293" s="6">
        <v>68031</v>
      </c>
      <c r="Z293" s="56">
        <f t="shared" si="64"/>
        <v>68031</v>
      </c>
      <c r="AA293" s="6">
        <v>25191</v>
      </c>
      <c r="AB293" s="56">
        <f t="shared" si="65"/>
        <v>25191</v>
      </c>
      <c r="AC293" s="34">
        <f t="shared" si="66"/>
        <v>72.977408766171067</v>
      </c>
      <c r="AD293" s="20">
        <f t="shared" si="71"/>
        <v>0.7297740876617107</v>
      </c>
      <c r="AE293" s="34">
        <f t="shared" si="67"/>
        <v>27.022591233828923</v>
      </c>
      <c r="AF293" s="20">
        <f t="shared" si="72"/>
        <v>0.27022591233828924</v>
      </c>
      <c r="AG293" s="20">
        <f t="shared" si="68"/>
        <v>0.45954817532342146</v>
      </c>
      <c r="AH293" s="54">
        <f t="shared" si="69"/>
        <v>45.954817532342148</v>
      </c>
      <c r="AI293" s="6" t="s">
        <v>7</v>
      </c>
      <c r="AJ293" s="36" t="str">
        <f>IF(AI293="NR","",VLOOKUP(AI293,liste!$A$20:$H$29,2))</f>
        <v>Angenommen</v>
      </c>
      <c r="AK293" s="36" t="str">
        <f>IF(AI293="NR","",VLOOKUP(AI293,liste!$A$20:$H$29,3))</f>
        <v>Accepté</v>
      </c>
      <c r="AL293" t="s">
        <v>313</v>
      </c>
      <c r="AM293" t="str">
        <f t="shared" si="70"/>
        <v/>
      </c>
      <c r="AN293" t="str">
        <f>IF(AM293="","",VLOOKUP(AM293,liste!$A$30:$H$32,2))</f>
        <v/>
      </c>
      <c r="AO293" t="str">
        <f>IF(AM293="","",VLOOKUP(AM293,liste!$A$30:$H$32,3))</f>
        <v/>
      </c>
    </row>
    <row r="294" spans="1:41" x14ac:dyDescent="0.25">
      <c r="A294" s="63" t="str">
        <f t="shared" si="58"/>
        <v>19710207</v>
      </c>
      <c r="B294" s="10">
        <v>25971</v>
      </c>
      <c r="C294" s="52">
        <f t="shared" si="59"/>
        <v>25971</v>
      </c>
      <c r="D294" s="47">
        <f t="shared" si="60"/>
        <v>25971</v>
      </c>
      <c r="E294" s="51">
        <f t="shared" si="61"/>
        <v>25971</v>
      </c>
      <c r="F294" s="6" t="s">
        <v>311</v>
      </c>
      <c r="G294" s="6" t="s">
        <v>482</v>
      </c>
      <c r="H294" s="14" t="s">
        <v>194</v>
      </c>
      <c r="I294" s="37" t="str">
        <f>IF(H294="NR","",VLOOKUP(H294,liste!$A$1:$H$15,2))</f>
        <v>Obligatorisches Finanzreferendum (bis 1.1.1995)</v>
      </c>
      <c r="J294" s="37" t="str">
        <f>IF(H294="NR","",VLOOKUP(H294,liste!$A$1:$H$15,3))</f>
        <v>réferendum obligatoire financier</v>
      </c>
      <c r="K294" s="14" t="s">
        <v>4</v>
      </c>
      <c r="L294" s="6"/>
      <c r="M294" s="36"/>
      <c r="N294" s="36"/>
      <c r="O294" s="6"/>
      <c r="P294" s="36" t="str">
        <f>IF([1]csv!G290="ST",VLOOKUP([1]csv!N290,[1]liste!$A$1:$H$15,2),"")</f>
        <v/>
      </c>
      <c r="Q294" s="36" t="str">
        <f>IF([1]csv!G290="ST",VLOOKUP([1]csv!N290,[1]liste!$A$1:$H$15,3),"")</f>
        <v/>
      </c>
      <c r="R294" s="6">
        <v>280421</v>
      </c>
      <c r="S294" s="56">
        <f t="shared" si="62"/>
        <v>280421</v>
      </c>
      <c r="T294" s="34">
        <f t="shared" si="63"/>
        <v>49.878218820987016</v>
      </c>
      <c r="U294" s="16">
        <v>0.49878218820987014</v>
      </c>
      <c r="V294" s="15">
        <v>144110</v>
      </c>
      <c r="W294" s="15">
        <v>139869</v>
      </c>
      <c r="X294" s="15">
        <v>136401</v>
      </c>
      <c r="Y294" s="6">
        <v>99341</v>
      </c>
      <c r="Z294" s="56">
        <f t="shared" si="64"/>
        <v>99341</v>
      </c>
      <c r="AA294" s="6">
        <v>37060</v>
      </c>
      <c r="AB294" s="56">
        <f t="shared" si="65"/>
        <v>37060</v>
      </c>
      <c r="AC294" s="34">
        <f t="shared" si="66"/>
        <v>72.83011121619343</v>
      </c>
      <c r="AD294" s="20">
        <f t="shared" si="71"/>
        <v>0.72830111216193427</v>
      </c>
      <c r="AE294" s="34">
        <f t="shared" si="67"/>
        <v>27.169888783806574</v>
      </c>
      <c r="AF294" s="20">
        <f t="shared" si="72"/>
        <v>0.27169888783806573</v>
      </c>
      <c r="AG294" s="20">
        <f t="shared" si="68"/>
        <v>0.45660222432386854</v>
      </c>
      <c r="AH294" s="54">
        <f t="shared" si="69"/>
        <v>45.660222432386853</v>
      </c>
      <c r="AI294" s="6" t="s">
        <v>7</v>
      </c>
      <c r="AJ294" s="36" t="str">
        <f>IF(AI294="NR","",VLOOKUP(AI294,liste!$A$20:$H$29,2))</f>
        <v>Angenommen</v>
      </c>
      <c r="AK294" s="36" t="str">
        <f>IF(AI294="NR","",VLOOKUP(AI294,liste!$A$20:$H$29,3))</f>
        <v>Accepté</v>
      </c>
      <c r="AL294" t="s">
        <v>312</v>
      </c>
      <c r="AM294" t="str">
        <f t="shared" si="70"/>
        <v/>
      </c>
      <c r="AN294" t="str">
        <f>IF(AM294="","",VLOOKUP(AM294,liste!$A$30:$H$32,2))</f>
        <v/>
      </c>
      <c r="AO294" t="str">
        <f>IF(AM294="","",VLOOKUP(AM294,liste!$A$30:$H$32,3))</f>
        <v/>
      </c>
    </row>
    <row r="295" spans="1:41" x14ac:dyDescent="0.25">
      <c r="A295" s="63" t="str">
        <f t="shared" si="58"/>
        <v>19710207</v>
      </c>
      <c r="B295" s="10">
        <v>25971</v>
      </c>
      <c r="C295" s="52">
        <f t="shared" si="59"/>
        <v>25971</v>
      </c>
      <c r="D295" s="47">
        <f t="shared" si="60"/>
        <v>25971</v>
      </c>
      <c r="E295" s="51">
        <f t="shared" si="61"/>
        <v>25971</v>
      </c>
      <c r="F295" s="6" t="s">
        <v>290</v>
      </c>
      <c r="G295" s="6" t="s">
        <v>483</v>
      </c>
      <c r="H295" s="14" t="s">
        <v>194</v>
      </c>
      <c r="I295" s="37" t="str">
        <f>IF(H295="NR","",VLOOKUP(H295,liste!$A$1:$H$15,2))</f>
        <v>Obligatorisches Finanzreferendum (bis 1.1.1995)</v>
      </c>
      <c r="J295" s="37" t="str">
        <f>IF(H295="NR","",VLOOKUP(H295,liste!$A$1:$H$15,3))</f>
        <v>réferendum obligatoire financier</v>
      </c>
      <c r="K295" s="14" t="s">
        <v>4</v>
      </c>
      <c r="L295" s="6"/>
      <c r="M295" s="36"/>
      <c r="N295" s="36"/>
      <c r="O295" s="6"/>
      <c r="P295" s="36" t="str">
        <f>IF([1]csv!G291="ST",VLOOKUP([1]csv!N291,[1]liste!$A$1:$H$15,2),"")</f>
        <v/>
      </c>
      <c r="Q295" s="36" t="str">
        <f>IF([1]csv!G291="ST",VLOOKUP([1]csv!N291,[1]liste!$A$1:$H$15,3),"")</f>
        <v/>
      </c>
      <c r="R295" s="6">
        <v>280421</v>
      </c>
      <c r="S295" s="56">
        <f t="shared" si="62"/>
        <v>280421</v>
      </c>
      <c r="T295" s="34">
        <f t="shared" si="63"/>
        <v>49.878218820987016</v>
      </c>
      <c r="U295" s="16">
        <v>0.49878218820987014</v>
      </c>
      <c r="V295" s="15">
        <v>144110</v>
      </c>
      <c r="W295" s="15">
        <v>139869</v>
      </c>
      <c r="X295" s="15">
        <v>137332</v>
      </c>
      <c r="Y295" s="6">
        <v>112714</v>
      </c>
      <c r="Z295" s="56">
        <f t="shared" si="64"/>
        <v>112714</v>
      </c>
      <c r="AA295" s="6">
        <v>24618</v>
      </c>
      <c r="AB295" s="56">
        <f t="shared" si="65"/>
        <v>24618</v>
      </c>
      <c r="AC295" s="34">
        <f t="shared" si="66"/>
        <v>82.07409780677483</v>
      </c>
      <c r="AD295" s="20">
        <f t="shared" si="71"/>
        <v>0.82074097806774826</v>
      </c>
      <c r="AE295" s="34">
        <f t="shared" si="67"/>
        <v>17.925902193225177</v>
      </c>
      <c r="AF295" s="20">
        <f t="shared" si="72"/>
        <v>0.17925902193225177</v>
      </c>
      <c r="AG295" s="20">
        <f t="shared" si="68"/>
        <v>0.64148195613549652</v>
      </c>
      <c r="AH295" s="54">
        <f t="shared" si="69"/>
        <v>64.148195613549646</v>
      </c>
      <c r="AI295" s="6" t="s">
        <v>7</v>
      </c>
      <c r="AJ295" s="36" t="str">
        <f>IF(AI295="NR","",VLOOKUP(AI295,liste!$A$20:$H$29,2))</f>
        <v>Angenommen</v>
      </c>
      <c r="AK295" s="36" t="str">
        <f>IF(AI295="NR","",VLOOKUP(AI295,liste!$A$20:$H$29,3))</f>
        <v>Accepté</v>
      </c>
      <c r="AL295" t="s">
        <v>312</v>
      </c>
      <c r="AM295" t="str">
        <f t="shared" si="70"/>
        <v/>
      </c>
      <c r="AN295" t="str">
        <f>IF(AM295="","",VLOOKUP(AM295,liste!$A$30:$H$32,2))</f>
        <v/>
      </c>
      <c r="AO295" t="str">
        <f>IF(AM295="","",VLOOKUP(AM295,liste!$A$30:$H$32,3))</f>
        <v/>
      </c>
    </row>
    <row r="296" spans="1:41" x14ac:dyDescent="0.25">
      <c r="A296" s="63" t="str">
        <f t="shared" si="58"/>
        <v>19701115</v>
      </c>
      <c r="B296" s="10">
        <v>25887</v>
      </c>
      <c r="C296" s="52">
        <f t="shared" si="59"/>
        <v>25887</v>
      </c>
      <c r="D296" s="47">
        <f t="shared" si="60"/>
        <v>25887</v>
      </c>
      <c r="E296" s="51">
        <f t="shared" si="61"/>
        <v>25887</v>
      </c>
      <c r="F296" s="6" t="s">
        <v>291</v>
      </c>
      <c r="G296" s="6" t="s">
        <v>479</v>
      </c>
      <c r="H296" s="14" t="s">
        <v>1</v>
      </c>
      <c r="I296" s="37" t="str">
        <f>IF(H296="NR","",VLOOKUP(H296,liste!$A$1:$H$15,2))</f>
        <v>Obligatorisches Referendum</v>
      </c>
      <c r="J296" s="37" t="str">
        <f>IF(H296="NR","",VLOOKUP(H296,liste!$A$1:$H$15,3))</f>
        <v>référendum facultatif</v>
      </c>
      <c r="K296" s="14" t="s">
        <v>4</v>
      </c>
      <c r="L296" s="6"/>
      <c r="M296" s="36"/>
      <c r="N296" s="36"/>
      <c r="O296" s="6"/>
      <c r="P296" s="36" t="str">
        <f>IF([1]csv!G292="ST",VLOOKUP([1]csv!N292,[1]liste!$A$1:$H$15,2),"")</f>
        <v/>
      </c>
      <c r="Q296" s="36" t="str">
        <f>IF([1]csv!G292="ST",VLOOKUP([1]csv!N292,[1]liste!$A$1:$H$15,3),"")</f>
        <v/>
      </c>
      <c r="R296" s="6">
        <v>279409</v>
      </c>
      <c r="S296" s="56">
        <f t="shared" si="62"/>
        <v>279409</v>
      </c>
      <c r="T296" s="34">
        <f t="shared" si="63"/>
        <v>33.256265904104737</v>
      </c>
      <c r="U296" s="16">
        <v>0.33256265904104737</v>
      </c>
      <c r="V296" s="15">
        <v>95439</v>
      </c>
      <c r="W296" s="15">
        <v>92921</v>
      </c>
      <c r="X296" s="15">
        <v>87486</v>
      </c>
      <c r="Y296" s="6">
        <v>47739</v>
      </c>
      <c r="Z296" s="56">
        <f t="shared" si="64"/>
        <v>47739</v>
      </c>
      <c r="AA296" s="6">
        <v>39747</v>
      </c>
      <c r="AB296" s="56">
        <f t="shared" si="65"/>
        <v>39747</v>
      </c>
      <c r="AC296" s="34">
        <f t="shared" si="66"/>
        <v>54.567587956930254</v>
      </c>
      <c r="AD296" s="20">
        <f t="shared" si="71"/>
        <v>0.54567587956930252</v>
      </c>
      <c r="AE296" s="34">
        <f t="shared" si="67"/>
        <v>45.432412043069746</v>
      </c>
      <c r="AF296" s="20">
        <f t="shared" si="72"/>
        <v>0.45432412043069748</v>
      </c>
      <c r="AG296" s="20">
        <f t="shared" si="68"/>
        <v>9.1351759138605049E-2</v>
      </c>
      <c r="AH296" s="54">
        <f t="shared" si="69"/>
        <v>9.135175913860504</v>
      </c>
      <c r="AI296" s="6" t="s">
        <v>7</v>
      </c>
      <c r="AJ296" s="36" t="str">
        <f>IF(AI296="NR","",VLOOKUP(AI296,liste!$A$20:$H$29,2))</f>
        <v>Angenommen</v>
      </c>
      <c r="AK296" s="36" t="str">
        <f>IF(AI296="NR","",VLOOKUP(AI296,liste!$A$20:$H$29,3))</f>
        <v>Accepté</v>
      </c>
      <c r="AL296" t="s">
        <v>309</v>
      </c>
      <c r="AM296" t="str">
        <f t="shared" si="70"/>
        <v/>
      </c>
      <c r="AN296" t="str">
        <f>IF(AM296="","",VLOOKUP(AM296,liste!$A$30:$H$32,2))</f>
        <v/>
      </c>
      <c r="AO296" t="str">
        <f>IF(AM296="","",VLOOKUP(AM296,liste!$A$30:$H$32,3))</f>
        <v/>
      </c>
    </row>
    <row r="297" spans="1:41" x14ac:dyDescent="0.25">
      <c r="A297" s="63" t="str">
        <f t="shared" si="58"/>
        <v>19701115</v>
      </c>
      <c r="B297" s="10">
        <v>25887</v>
      </c>
      <c r="C297" s="52">
        <f t="shared" si="59"/>
        <v>25887</v>
      </c>
      <c r="D297" s="47">
        <f t="shared" si="60"/>
        <v>25887</v>
      </c>
      <c r="E297" s="51">
        <f t="shared" si="61"/>
        <v>25887</v>
      </c>
      <c r="F297" s="6" t="s">
        <v>310</v>
      </c>
      <c r="G297" s="6" t="s">
        <v>480</v>
      </c>
      <c r="H297" s="14" t="s">
        <v>1</v>
      </c>
      <c r="I297" s="37" t="str">
        <f>IF(H297="NR","",VLOOKUP(H297,liste!$A$1:$H$15,2))</f>
        <v>Obligatorisches Referendum</v>
      </c>
      <c r="J297" s="37" t="str">
        <f>IF(H297="NR","",VLOOKUP(H297,liste!$A$1:$H$15,3))</f>
        <v>référendum facultatif</v>
      </c>
      <c r="K297" s="14" t="s">
        <v>4</v>
      </c>
      <c r="L297" s="6"/>
      <c r="M297" s="36"/>
      <c r="N297" s="36"/>
      <c r="O297" s="6"/>
      <c r="P297" s="36" t="str">
        <f>IF([1]csv!G293="ST",VLOOKUP([1]csv!N293,[1]liste!$A$1:$H$15,2),"")</f>
        <v/>
      </c>
      <c r="Q297" s="36" t="str">
        <f>IF([1]csv!G293="ST",VLOOKUP([1]csv!N293,[1]liste!$A$1:$H$15,3),"")</f>
        <v/>
      </c>
      <c r="R297" s="6">
        <v>279409</v>
      </c>
      <c r="S297" s="56">
        <f t="shared" si="62"/>
        <v>279409</v>
      </c>
      <c r="T297" s="34">
        <f t="shared" si="63"/>
        <v>33.256265904104737</v>
      </c>
      <c r="U297" s="16">
        <v>0.33256265904104737</v>
      </c>
      <c r="V297" s="15">
        <v>95439</v>
      </c>
      <c r="W297" s="15">
        <v>92921</v>
      </c>
      <c r="X297" s="15">
        <v>89184</v>
      </c>
      <c r="Y297" s="6">
        <v>58614</v>
      </c>
      <c r="Z297" s="56">
        <f t="shared" si="64"/>
        <v>58614</v>
      </c>
      <c r="AA297" s="6">
        <v>30570</v>
      </c>
      <c r="AB297" s="56">
        <f t="shared" si="65"/>
        <v>30570</v>
      </c>
      <c r="AC297" s="34">
        <f t="shared" si="66"/>
        <v>65.722551130247581</v>
      </c>
      <c r="AD297" s="20">
        <f t="shared" si="71"/>
        <v>0.65722551130247575</v>
      </c>
      <c r="AE297" s="34">
        <f t="shared" si="67"/>
        <v>34.277448869752419</v>
      </c>
      <c r="AF297" s="20">
        <f t="shared" si="72"/>
        <v>0.34277448869752419</v>
      </c>
      <c r="AG297" s="20">
        <f t="shared" si="68"/>
        <v>0.31445102260495156</v>
      </c>
      <c r="AH297" s="54">
        <f t="shared" si="69"/>
        <v>31.445102260495155</v>
      </c>
      <c r="AI297" s="6" t="s">
        <v>7</v>
      </c>
      <c r="AJ297" s="36" t="str">
        <f>IF(AI297="NR","",VLOOKUP(AI297,liste!$A$20:$H$29,2))</f>
        <v>Angenommen</v>
      </c>
      <c r="AK297" s="36" t="str">
        <f>IF(AI297="NR","",VLOOKUP(AI297,liste!$A$20:$H$29,3))</f>
        <v>Accepté</v>
      </c>
      <c r="AL297" t="s">
        <v>309</v>
      </c>
      <c r="AM297" t="str">
        <f t="shared" si="70"/>
        <v/>
      </c>
      <c r="AN297" t="str">
        <f>IF(AM297="","",VLOOKUP(AM297,liste!$A$30:$H$32,2))</f>
        <v/>
      </c>
      <c r="AO297" t="str">
        <f>IF(AM297="","",VLOOKUP(AM297,liste!$A$30:$H$32,3))</f>
        <v/>
      </c>
    </row>
    <row r="298" spans="1:41" x14ac:dyDescent="0.25">
      <c r="A298" s="63" t="str">
        <f t="shared" si="58"/>
        <v>19701115</v>
      </c>
      <c r="B298" s="10">
        <v>25887</v>
      </c>
      <c r="C298" s="52">
        <f t="shared" si="59"/>
        <v>25887</v>
      </c>
      <c r="D298" s="47">
        <f t="shared" si="60"/>
        <v>25887</v>
      </c>
      <c r="E298" s="51">
        <f t="shared" si="61"/>
        <v>25887</v>
      </c>
      <c r="F298" s="6" t="s">
        <v>292</v>
      </c>
      <c r="G298" s="6" t="s">
        <v>481</v>
      </c>
      <c r="H298" s="14" t="s">
        <v>194</v>
      </c>
      <c r="I298" s="37" t="str">
        <f>IF(H298="NR","",VLOOKUP(H298,liste!$A$1:$H$15,2))</f>
        <v>Obligatorisches Finanzreferendum (bis 1.1.1995)</v>
      </c>
      <c r="J298" s="37" t="str">
        <f>IF(H298="NR","",VLOOKUP(H298,liste!$A$1:$H$15,3))</f>
        <v>réferendum obligatoire financier</v>
      </c>
      <c r="K298" s="14" t="s">
        <v>4</v>
      </c>
      <c r="L298" s="6"/>
      <c r="M298" s="36"/>
      <c r="N298" s="36"/>
      <c r="O298" s="6"/>
      <c r="P298" s="36" t="str">
        <f>IF([1]csv!G294="ST",VLOOKUP([1]csv!N294,[1]liste!$A$1:$H$15,2),"")</f>
        <v/>
      </c>
      <c r="Q298" s="36" t="str">
        <f>IF([1]csv!G294="ST",VLOOKUP([1]csv!N294,[1]liste!$A$1:$H$15,3),"")</f>
        <v/>
      </c>
      <c r="R298" s="6">
        <v>279409</v>
      </c>
      <c r="S298" s="56">
        <f t="shared" si="62"/>
        <v>279409</v>
      </c>
      <c r="T298" s="34">
        <f t="shared" si="63"/>
        <v>33.256265904104737</v>
      </c>
      <c r="U298" s="16">
        <v>0.33256265904104737</v>
      </c>
      <c r="V298" s="15">
        <v>95439</v>
      </c>
      <c r="W298" s="15">
        <v>92921</v>
      </c>
      <c r="X298" s="15">
        <v>91133</v>
      </c>
      <c r="Y298" s="6">
        <v>77974</v>
      </c>
      <c r="Z298" s="56">
        <f t="shared" si="64"/>
        <v>77974</v>
      </c>
      <c r="AA298" s="6">
        <v>13159</v>
      </c>
      <c r="AB298" s="56">
        <f t="shared" si="65"/>
        <v>13159</v>
      </c>
      <c r="AC298" s="34">
        <f t="shared" si="66"/>
        <v>85.560664084360212</v>
      </c>
      <c r="AD298" s="20">
        <f t="shared" si="71"/>
        <v>0.85560664084360216</v>
      </c>
      <c r="AE298" s="34">
        <f t="shared" si="67"/>
        <v>14.439335915639779</v>
      </c>
      <c r="AF298" s="20">
        <f t="shared" si="72"/>
        <v>0.14439335915639778</v>
      </c>
      <c r="AG298" s="20">
        <f t="shared" si="68"/>
        <v>0.71121328168720432</v>
      </c>
      <c r="AH298" s="54">
        <f t="shared" si="69"/>
        <v>71.121328168720439</v>
      </c>
      <c r="AI298" s="6" t="s">
        <v>7</v>
      </c>
      <c r="AJ298" s="36" t="str">
        <f>IF(AI298="NR","",VLOOKUP(AI298,liste!$A$20:$H$29,2))</f>
        <v>Angenommen</v>
      </c>
      <c r="AK298" s="36" t="str">
        <f>IF(AI298="NR","",VLOOKUP(AI298,liste!$A$20:$H$29,3))</f>
        <v>Accepté</v>
      </c>
      <c r="AL298" t="s">
        <v>309</v>
      </c>
      <c r="AM298" t="str">
        <f t="shared" si="70"/>
        <v/>
      </c>
      <c r="AN298" t="str">
        <f>IF(AM298="","",VLOOKUP(AM298,liste!$A$30:$H$32,2))</f>
        <v/>
      </c>
      <c r="AO298" t="str">
        <f>IF(AM298="","",VLOOKUP(AM298,liste!$A$30:$H$32,3))</f>
        <v/>
      </c>
    </row>
    <row r="299" spans="1:41" x14ac:dyDescent="0.25">
      <c r="A299" s="63" t="str">
        <f t="shared" si="58"/>
        <v>19700927</v>
      </c>
      <c r="B299" s="10">
        <v>25838</v>
      </c>
      <c r="C299" s="52">
        <f t="shared" si="59"/>
        <v>25838</v>
      </c>
      <c r="D299" s="47">
        <f t="shared" si="60"/>
        <v>25838</v>
      </c>
      <c r="E299" s="51">
        <f t="shared" si="61"/>
        <v>25838</v>
      </c>
      <c r="F299" s="6" t="s">
        <v>305</v>
      </c>
      <c r="G299" s="6" t="s">
        <v>476</v>
      </c>
      <c r="H299" s="14" t="s">
        <v>1</v>
      </c>
      <c r="I299" s="37" t="str">
        <f>IF(H299="NR","",VLOOKUP(H299,liste!$A$1:$H$15,2))</f>
        <v>Obligatorisches Referendum</v>
      </c>
      <c r="J299" s="37" t="str">
        <f>IF(H299="NR","",VLOOKUP(H299,liste!$A$1:$H$15,3))</f>
        <v>référendum facultatif</v>
      </c>
      <c r="K299" s="14" t="s">
        <v>4</v>
      </c>
      <c r="L299" s="6"/>
      <c r="M299" s="36"/>
      <c r="N299" s="36"/>
      <c r="O299" s="6"/>
      <c r="P299" s="36" t="str">
        <f>IF([1]csv!G295="ST",VLOOKUP([1]csv!N295,[1]liste!$A$1:$H$15,2),"")</f>
        <v/>
      </c>
      <c r="Q299" s="36" t="str">
        <f>IF([1]csv!G295="ST",VLOOKUP([1]csv!N295,[1]liste!$A$1:$H$15,3),"")</f>
        <v/>
      </c>
      <c r="R299" s="6">
        <v>279574</v>
      </c>
      <c r="S299" s="56">
        <f t="shared" si="62"/>
        <v>279574</v>
      </c>
      <c r="T299" s="34">
        <f t="shared" si="63"/>
        <v>32.635724352049905</v>
      </c>
      <c r="U299" s="16">
        <v>0.32635724352049905</v>
      </c>
      <c r="V299" s="15">
        <v>93598</v>
      </c>
      <c r="W299" s="15">
        <v>91241</v>
      </c>
      <c r="X299" s="15">
        <v>86515</v>
      </c>
      <c r="Y299" s="6">
        <v>52747</v>
      </c>
      <c r="Z299" s="56">
        <f t="shared" si="64"/>
        <v>52747</v>
      </c>
      <c r="AA299" s="6">
        <v>33768</v>
      </c>
      <c r="AB299" s="56">
        <f t="shared" si="65"/>
        <v>33768</v>
      </c>
      <c r="AC299" s="34">
        <f t="shared" si="66"/>
        <v>60.968618158700806</v>
      </c>
      <c r="AD299" s="20">
        <f t="shared" si="71"/>
        <v>0.60968618158700805</v>
      </c>
      <c r="AE299" s="34">
        <f t="shared" si="67"/>
        <v>39.031381841299194</v>
      </c>
      <c r="AF299" s="20">
        <f t="shared" si="72"/>
        <v>0.39031381841299195</v>
      </c>
      <c r="AG299" s="20">
        <f t="shared" si="68"/>
        <v>0.21937236317401609</v>
      </c>
      <c r="AH299" s="54">
        <f t="shared" si="69"/>
        <v>21.937236317401609</v>
      </c>
      <c r="AI299" s="6" t="s">
        <v>7</v>
      </c>
      <c r="AJ299" s="36" t="str">
        <f>IF(AI299="NR","",VLOOKUP(AI299,liste!$A$20:$H$29,2))</f>
        <v>Angenommen</v>
      </c>
      <c r="AK299" s="36" t="str">
        <f>IF(AI299="NR","",VLOOKUP(AI299,liste!$A$20:$H$29,3))</f>
        <v>Accepté</v>
      </c>
      <c r="AL299" t="s">
        <v>306</v>
      </c>
      <c r="AM299" t="str">
        <f t="shared" si="70"/>
        <v/>
      </c>
      <c r="AN299" t="str">
        <f>IF(AM299="","",VLOOKUP(AM299,liste!$A$30:$H$32,2))</f>
        <v/>
      </c>
      <c r="AO299" t="str">
        <f>IF(AM299="","",VLOOKUP(AM299,liste!$A$30:$H$32,3))</f>
        <v/>
      </c>
    </row>
    <row r="300" spans="1:41" x14ac:dyDescent="0.25">
      <c r="A300" s="63" t="str">
        <f t="shared" si="58"/>
        <v>19700927</v>
      </c>
      <c r="B300" s="10">
        <v>25838</v>
      </c>
      <c r="C300" s="52">
        <f t="shared" si="59"/>
        <v>25838</v>
      </c>
      <c r="D300" s="47">
        <f t="shared" si="60"/>
        <v>25838</v>
      </c>
      <c r="E300" s="51">
        <f t="shared" si="61"/>
        <v>25838</v>
      </c>
      <c r="F300" s="6" t="s">
        <v>307</v>
      </c>
      <c r="G300" s="6" t="s">
        <v>477</v>
      </c>
      <c r="H300" s="14" t="s">
        <v>1</v>
      </c>
      <c r="I300" s="37" t="str">
        <f>IF(H300="NR","",VLOOKUP(H300,liste!$A$1:$H$15,2))</f>
        <v>Obligatorisches Referendum</v>
      </c>
      <c r="J300" s="37" t="str">
        <f>IF(H300="NR","",VLOOKUP(H300,liste!$A$1:$H$15,3))</f>
        <v>référendum facultatif</v>
      </c>
      <c r="K300" s="14" t="s">
        <v>4</v>
      </c>
      <c r="L300" s="6"/>
      <c r="M300" s="36"/>
      <c r="N300" s="36"/>
      <c r="O300" s="6"/>
      <c r="P300" s="36" t="str">
        <f>IF([1]csv!G296="ST",VLOOKUP([1]csv!N296,[1]liste!$A$1:$H$15,2),"")</f>
        <v/>
      </c>
      <c r="Q300" s="36" t="str">
        <f>IF([1]csv!G296="ST",VLOOKUP([1]csv!N296,[1]liste!$A$1:$H$15,3),"")</f>
        <v/>
      </c>
      <c r="R300" s="6">
        <v>279574</v>
      </c>
      <c r="S300" s="56">
        <f t="shared" si="62"/>
        <v>279574</v>
      </c>
      <c r="T300" s="34">
        <f t="shared" si="63"/>
        <v>32.635724352049905</v>
      </c>
      <c r="U300" s="16">
        <v>0.32635724352049905</v>
      </c>
      <c r="V300" s="15">
        <v>93598</v>
      </c>
      <c r="W300" s="15">
        <v>91241</v>
      </c>
      <c r="X300" s="15">
        <v>86636</v>
      </c>
      <c r="Y300" s="6">
        <v>50858</v>
      </c>
      <c r="Z300" s="56">
        <f t="shared" si="64"/>
        <v>50858</v>
      </c>
      <c r="AA300" s="6">
        <v>35778</v>
      </c>
      <c r="AB300" s="56">
        <f t="shared" si="65"/>
        <v>35778</v>
      </c>
      <c r="AC300" s="34">
        <f t="shared" si="66"/>
        <v>58.703079551225827</v>
      </c>
      <c r="AD300" s="20">
        <f t="shared" si="71"/>
        <v>0.58703079551225823</v>
      </c>
      <c r="AE300" s="34">
        <f t="shared" si="67"/>
        <v>41.296920448774181</v>
      </c>
      <c r="AF300" s="20">
        <f t="shared" si="72"/>
        <v>0.41296920448774183</v>
      </c>
      <c r="AG300" s="20">
        <f t="shared" si="68"/>
        <v>0.1740615910245164</v>
      </c>
      <c r="AH300" s="54">
        <f t="shared" si="69"/>
        <v>17.406159102451639</v>
      </c>
      <c r="AI300" s="6" t="s">
        <v>7</v>
      </c>
      <c r="AJ300" s="36" t="str">
        <f>IF(AI300="NR","",VLOOKUP(AI300,liste!$A$20:$H$29,2))</f>
        <v>Angenommen</v>
      </c>
      <c r="AK300" s="36" t="str">
        <f>IF(AI300="NR","",VLOOKUP(AI300,liste!$A$20:$H$29,3))</f>
        <v>Accepté</v>
      </c>
      <c r="AL300" t="s">
        <v>306</v>
      </c>
      <c r="AM300" t="str">
        <f t="shared" si="70"/>
        <v/>
      </c>
      <c r="AN300" t="str">
        <f>IF(AM300="","",VLOOKUP(AM300,liste!$A$30:$H$32,2))</f>
        <v/>
      </c>
      <c r="AO300" t="str">
        <f>IF(AM300="","",VLOOKUP(AM300,liste!$A$30:$H$32,3))</f>
        <v/>
      </c>
    </row>
    <row r="301" spans="1:41" x14ac:dyDescent="0.25">
      <c r="A301" s="63" t="str">
        <f t="shared" si="58"/>
        <v>19700927</v>
      </c>
      <c r="B301" s="10">
        <v>25838</v>
      </c>
      <c r="C301" s="52">
        <f t="shared" si="59"/>
        <v>25838</v>
      </c>
      <c r="D301" s="47">
        <f t="shared" si="60"/>
        <v>25838</v>
      </c>
      <c r="E301" s="51">
        <f t="shared" si="61"/>
        <v>25838</v>
      </c>
      <c r="F301" s="6" t="s">
        <v>308</v>
      </c>
      <c r="G301" s="6" t="s">
        <v>478</v>
      </c>
      <c r="H301" s="14" t="s">
        <v>194</v>
      </c>
      <c r="I301" s="37" t="str">
        <f>IF(H301="NR","",VLOOKUP(H301,liste!$A$1:$H$15,2))</f>
        <v>Obligatorisches Finanzreferendum (bis 1.1.1995)</v>
      </c>
      <c r="J301" s="37" t="str">
        <f>IF(H301="NR","",VLOOKUP(H301,liste!$A$1:$H$15,3))</f>
        <v>réferendum obligatoire financier</v>
      </c>
      <c r="K301" s="14" t="s">
        <v>4</v>
      </c>
      <c r="L301" s="6"/>
      <c r="M301" s="36"/>
      <c r="N301" s="36"/>
      <c r="O301" s="6"/>
      <c r="P301" s="36" t="str">
        <f>IF([1]csv!G297="ST",VLOOKUP([1]csv!N297,[1]liste!$A$1:$H$15,2),"")</f>
        <v/>
      </c>
      <c r="Q301" s="36" t="str">
        <f>IF([1]csv!G297="ST",VLOOKUP([1]csv!N297,[1]liste!$A$1:$H$15,3),"")</f>
        <v/>
      </c>
      <c r="R301" s="6">
        <v>279574</v>
      </c>
      <c r="S301" s="56">
        <f t="shared" si="62"/>
        <v>279574</v>
      </c>
      <c r="T301" s="34">
        <f t="shared" si="63"/>
        <v>32.635724352049905</v>
      </c>
      <c r="U301" s="16">
        <v>0.32635724352049905</v>
      </c>
      <c r="V301" s="15">
        <v>93598</v>
      </c>
      <c r="W301" s="15">
        <v>91241</v>
      </c>
      <c r="X301" s="15">
        <v>87839</v>
      </c>
      <c r="Y301" s="6">
        <v>51900</v>
      </c>
      <c r="Z301" s="56">
        <f t="shared" si="64"/>
        <v>51900</v>
      </c>
      <c r="AA301" s="6">
        <v>35939</v>
      </c>
      <c r="AB301" s="56">
        <f t="shared" si="65"/>
        <v>35939</v>
      </c>
      <c r="AC301" s="34">
        <f t="shared" si="66"/>
        <v>59.085372101230661</v>
      </c>
      <c r="AD301" s="20">
        <f t="shared" si="71"/>
        <v>0.5908537210123066</v>
      </c>
      <c r="AE301" s="34">
        <f t="shared" si="67"/>
        <v>40.914627898769339</v>
      </c>
      <c r="AF301" s="20">
        <f t="shared" si="72"/>
        <v>0.4091462789876934</v>
      </c>
      <c r="AG301" s="20">
        <f t="shared" si="68"/>
        <v>0.1817074420246132</v>
      </c>
      <c r="AH301" s="54">
        <f t="shared" si="69"/>
        <v>18.170744202461321</v>
      </c>
      <c r="AI301" s="6" t="s">
        <v>7</v>
      </c>
      <c r="AJ301" s="36" t="str">
        <f>IF(AI301="NR","",VLOOKUP(AI301,liste!$A$20:$H$29,2))</f>
        <v>Angenommen</v>
      </c>
      <c r="AK301" s="36" t="str">
        <f>IF(AI301="NR","",VLOOKUP(AI301,liste!$A$20:$H$29,3))</f>
        <v>Accepté</v>
      </c>
      <c r="AL301" t="s">
        <v>306</v>
      </c>
      <c r="AM301" t="str">
        <f t="shared" si="70"/>
        <v/>
      </c>
      <c r="AN301" t="str">
        <f>IF(AM301="","",VLOOKUP(AM301,liste!$A$30:$H$32,2))</f>
        <v/>
      </c>
      <c r="AO301" t="str">
        <f>IF(AM301="","",VLOOKUP(AM301,liste!$A$30:$H$32,3))</f>
        <v/>
      </c>
    </row>
    <row r="302" spans="1:41" x14ac:dyDescent="0.25">
      <c r="A302" s="63" t="str">
        <f t="shared" si="58"/>
        <v>19700607</v>
      </c>
      <c r="B302" s="10">
        <v>25726</v>
      </c>
      <c r="C302" s="52">
        <f t="shared" si="59"/>
        <v>25726</v>
      </c>
      <c r="D302" s="47">
        <f t="shared" si="60"/>
        <v>25726</v>
      </c>
      <c r="E302" s="51">
        <f t="shared" si="61"/>
        <v>25726</v>
      </c>
      <c r="F302" s="6" t="s">
        <v>135</v>
      </c>
      <c r="G302" s="6" t="s">
        <v>282</v>
      </c>
      <c r="H302" s="14" t="s">
        <v>1</v>
      </c>
      <c r="I302" s="37" t="str">
        <f>IF(H302="NR","",VLOOKUP(H302,liste!$A$1:$H$15,2))</f>
        <v>Obligatorisches Referendum</v>
      </c>
      <c r="J302" s="37" t="str">
        <f>IF(H302="NR","",VLOOKUP(H302,liste!$A$1:$H$15,3))</f>
        <v>référendum facultatif</v>
      </c>
      <c r="K302" s="14" t="s">
        <v>4</v>
      </c>
      <c r="L302" s="6"/>
      <c r="M302" s="36"/>
      <c r="N302" s="36"/>
      <c r="O302" s="6"/>
      <c r="P302" s="36" t="str">
        <f>IF([1]csv!G298="ST",VLOOKUP([1]csv!N298,[1]liste!$A$1:$H$15,2),"")</f>
        <v/>
      </c>
      <c r="Q302" s="36" t="str">
        <f>IF([1]csv!G298="ST",VLOOKUP([1]csv!N298,[1]liste!$A$1:$H$15,3),"")</f>
        <v/>
      </c>
      <c r="R302" s="6">
        <v>278359</v>
      </c>
      <c r="S302" s="56">
        <f t="shared" si="62"/>
        <v>278359</v>
      </c>
      <c r="T302" s="34">
        <f t="shared" si="63"/>
        <v>63.976016582901941</v>
      </c>
      <c r="U302" s="16">
        <v>0.6397601658290194</v>
      </c>
      <c r="V302" s="15">
        <v>191855</v>
      </c>
      <c r="W302" s="15">
        <v>178083</v>
      </c>
      <c r="X302" s="15">
        <v>144633</v>
      </c>
      <c r="Y302" s="6">
        <v>94894</v>
      </c>
      <c r="Z302" s="56">
        <f t="shared" si="64"/>
        <v>94894</v>
      </c>
      <c r="AA302" s="6">
        <v>49739</v>
      </c>
      <c r="AB302" s="56">
        <f t="shared" si="65"/>
        <v>49739</v>
      </c>
      <c r="AC302" s="34">
        <f t="shared" si="66"/>
        <v>65.610199608664686</v>
      </c>
      <c r="AD302" s="20">
        <f t="shared" si="71"/>
        <v>0.65610199608664688</v>
      </c>
      <c r="AE302" s="34">
        <f t="shared" si="67"/>
        <v>34.389800391335314</v>
      </c>
      <c r="AF302" s="20">
        <f t="shared" si="72"/>
        <v>0.34389800391335312</v>
      </c>
      <c r="AG302" s="20">
        <f t="shared" si="68"/>
        <v>0.31220399217329375</v>
      </c>
      <c r="AH302" s="54">
        <f t="shared" si="69"/>
        <v>31.220399217329376</v>
      </c>
      <c r="AI302" s="6" t="s">
        <v>7</v>
      </c>
      <c r="AJ302" s="36" t="str">
        <f>IF(AI302="NR","",VLOOKUP(AI302,liste!$A$20:$H$29,2))</f>
        <v>Angenommen</v>
      </c>
      <c r="AK302" s="36" t="str">
        <f>IF(AI302="NR","",VLOOKUP(AI302,liste!$A$20:$H$29,3))</f>
        <v>Accepté</v>
      </c>
      <c r="AL302" t="s">
        <v>302</v>
      </c>
      <c r="AM302" t="str">
        <f t="shared" si="70"/>
        <v/>
      </c>
      <c r="AN302" t="str">
        <f>IF(AM302="","",VLOOKUP(AM302,liste!$A$30:$H$32,2))</f>
        <v/>
      </c>
      <c r="AO302" t="str">
        <f>IF(AM302="","",VLOOKUP(AM302,liste!$A$30:$H$32,3))</f>
        <v/>
      </c>
    </row>
    <row r="303" spans="1:41" x14ac:dyDescent="0.25">
      <c r="A303" s="63" t="str">
        <f t="shared" si="58"/>
        <v>19700607</v>
      </c>
      <c r="B303" s="10">
        <v>25726</v>
      </c>
      <c r="C303" s="52">
        <f t="shared" si="59"/>
        <v>25726</v>
      </c>
      <c r="D303" s="47">
        <f t="shared" si="60"/>
        <v>25726</v>
      </c>
      <c r="E303" s="51">
        <f t="shared" si="61"/>
        <v>25726</v>
      </c>
      <c r="F303" s="6" t="s">
        <v>289</v>
      </c>
      <c r="G303" s="6" t="s">
        <v>473</v>
      </c>
      <c r="H303" s="14" t="s">
        <v>1</v>
      </c>
      <c r="I303" s="37" t="str">
        <f>IF(H303="NR","",VLOOKUP(H303,liste!$A$1:$H$15,2))</f>
        <v>Obligatorisches Referendum</v>
      </c>
      <c r="J303" s="37" t="str">
        <f>IF(H303="NR","",VLOOKUP(H303,liste!$A$1:$H$15,3))</f>
        <v>référendum facultatif</v>
      </c>
      <c r="K303" s="14" t="s">
        <v>4</v>
      </c>
      <c r="L303" s="6"/>
      <c r="M303" s="36"/>
      <c r="N303" s="36"/>
      <c r="O303" s="6"/>
      <c r="P303" s="36" t="str">
        <f>IF([1]csv!G299="ST",VLOOKUP([1]csv!N299,[1]liste!$A$1:$H$15,2),"")</f>
        <v/>
      </c>
      <c r="Q303" s="36" t="str">
        <f>IF([1]csv!G299="ST",VLOOKUP([1]csv!N299,[1]liste!$A$1:$H$15,3),"")</f>
        <v/>
      </c>
      <c r="R303" s="6">
        <v>278359</v>
      </c>
      <c r="S303" s="56">
        <f t="shared" si="62"/>
        <v>278359</v>
      </c>
      <c r="T303" s="34">
        <f t="shared" si="63"/>
        <v>63.976016582901941</v>
      </c>
      <c r="U303" s="16">
        <v>0.6397601658290194</v>
      </c>
      <c r="V303" s="15">
        <v>191855</v>
      </c>
      <c r="W303" s="15">
        <v>178083</v>
      </c>
      <c r="X303" s="15">
        <v>160489</v>
      </c>
      <c r="Y303" s="6">
        <v>86786</v>
      </c>
      <c r="Z303" s="56">
        <f t="shared" si="64"/>
        <v>86786</v>
      </c>
      <c r="AA303" s="6">
        <v>73703</v>
      </c>
      <c r="AB303" s="56">
        <f t="shared" si="65"/>
        <v>73703</v>
      </c>
      <c r="AC303" s="34">
        <f t="shared" si="66"/>
        <v>54.075980285253202</v>
      </c>
      <c r="AD303" s="20">
        <f t="shared" si="71"/>
        <v>0.540759802852532</v>
      </c>
      <c r="AE303" s="34">
        <f t="shared" si="67"/>
        <v>45.924019714746805</v>
      </c>
      <c r="AF303" s="20">
        <f t="shared" si="72"/>
        <v>0.45924019714746805</v>
      </c>
      <c r="AG303" s="20">
        <f t="shared" si="68"/>
        <v>8.1519605705063947E-2</v>
      </c>
      <c r="AH303" s="54">
        <f t="shared" si="69"/>
        <v>8.1519605705063949</v>
      </c>
      <c r="AI303" s="6" t="s">
        <v>7</v>
      </c>
      <c r="AJ303" s="36" t="str">
        <f>IF(AI303="NR","",VLOOKUP(AI303,liste!$A$20:$H$29,2))</f>
        <v>Angenommen</v>
      </c>
      <c r="AK303" s="36" t="str">
        <f>IF(AI303="NR","",VLOOKUP(AI303,liste!$A$20:$H$29,3))</f>
        <v>Accepté</v>
      </c>
      <c r="AL303" t="s">
        <v>302</v>
      </c>
      <c r="AM303" t="str">
        <f t="shared" si="70"/>
        <v/>
      </c>
      <c r="AN303" t="str">
        <f>IF(AM303="","",VLOOKUP(AM303,liste!$A$30:$H$32,2))</f>
        <v/>
      </c>
      <c r="AO303" t="str">
        <f>IF(AM303="","",VLOOKUP(AM303,liste!$A$30:$H$32,3))</f>
        <v/>
      </c>
    </row>
    <row r="304" spans="1:41" x14ac:dyDescent="0.25">
      <c r="A304" s="63" t="str">
        <f t="shared" si="58"/>
        <v>19700607</v>
      </c>
      <c r="B304" s="10">
        <v>25726</v>
      </c>
      <c r="C304" s="52">
        <f t="shared" si="59"/>
        <v>25726</v>
      </c>
      <c r="D304" s="47">
        <f t="shared" si="60"/>
        <v>25726</v>
      </c>
      <c r="E304" s="51">
        <f t="shared" si="61"/>
        <v>25726</v>
      </c>
      <c r="F304" s="6" t="s">
        <v>303</v>
      </c>
      <c r="G304" s="6" t="s">
        <v>474</v>
      </c>
      <c r="H304" s="14" t="s">
        <v>1</v>
      </c>
      <c r="I304" s="37" t="str">
        <f>IF(H304="NR","",VLOOKUP(H304,liste!$A$1:$H$15,2))</f>
        <v>Obligatorisches Referendum</v>
      </c>
      <c r="J304" s="37" t="str">
        <f>IF(H304="NR","",VLOOKUP(H304,liste!$A$1:$H$15,3))</f>
        <v>référendum facultatif</v>
      </c>
      <c r="K304" s="14" t="s">
        <v>4</v>
      </c>
      <c r="L304" s="6"/>
      <c r="M304" s="36"/>
      <c r="N304" s="36"/>
      <c r="O304" s="6"/>
      <c r="P304" s="36" t="str">
        <f>IF([1]csv!G300="ST",VLOOKUP([1]csv!N300,[1]liste!$A$1:$H$15,2),"")</f>
        <v/>
      </c>
      <c r="Q304" s="36" t="str">
        <f>IF([1]csv!G300="ST",VLOOKUP([1]csv!N300,[1]liste!$A$1:$H$15,3),"")</f>
        <v/>
      </c>
      <c r="R304" s="6">
        <v>278359</v>
      </c>
      <c r="S304" s="56">
        <f t="shared" si="62"/>
        <v>278359</v>
      </c>
      <c r="T304" s="34">
        <f t="shared" si="63"/>
        <v>63.976016582901941</v>
      </c>
      <c r="U304" s="16">
        <v>0.6397601658290194</v>
      </c>
      <c r="V304" s="15">
        <v>191855</v>
      </c>
      <c r="W304" s="15">
        <v>178083</v>
      </c>
      <c r="X304" s="15">
        <v>163932</v>
      </c>
      <c r="Y304" s="6">
        <v>101017</v>
      </c>
      <c r="Z304" s="56">
        <f t="shared" si="64"/>
        <v>101017</v>
      </c>
      <c r="AA304" s="6">
        <v>62915</v>
      </c>
      <c r="AB304" s="56">
        <f t="shared" si="65"/>
        <v>62915</v>
      </c>
      <c r="AC304" s="34">
        <f t="shared" si="66"/>
        <v>61.621281994973522</v>
      </c>
      <c r="AD304" s="20">
        <f t="shared" si="71"/>
        <v>0.6162128199497352</v>
      </c>
      <c r="AE304" s="34">
        <f t="shared" si="67"/>
        <v>38.378718005026471</v>
      </c>
      <c r="AF304" s="20">
        <f t="shared" si="72"/>
        <v>0.38378718005026474</v>
      </c>
      <c r="AG304" s="20">
        <f t="shared" si="68"/>
        <v>0.23242563989947046</v>
      </c>
      <c r="AH304" s="54">
        <f t="shared" si="69"/>
        <v>23.242563989947048</v>
      </c>
      <c r="AI304" s="6" t="s">
        <v>7</v>
      </c>
      <c r="AJ304" s="36" t="str">
        <f>IF(AI304="NR","",VLOOKUP(AI304,liste!$A$20:$H$29,2))</f>
        <v>Angenommen</v>
      </c>
      <c r="AK304" s="36" t="str">
        <f>IF(AI304="NR","",VLOOKUP(AI304,liste!$A$20:$H$29,3))</f>
        <v>Accepté</v>
      </c>
      <c r="AL304" t="s">
        <v>302</v>
      </c>
      <c r="AM304" t="str">
        <f t="shared" si="70"/>
        <v/>
      </c>
      <c r="AN304" t="str">
        <f>IF(AM304="","",VLOOKUP(AM304,liste!$A$30:$H$32,2))</f>
        <v/>
      </c>
      <c r="AO304" t="str">
        <f>IF(AM304="","",VLOOKUP(AM304,liste!$A$30:$H$32,3))</f>
        <v/>
      </c>
    </row>
    <row r="305" spans="1:41" x14ac:dyDescent="0.25">
      <c r="A305" s="63" t="str">
        <f t="shared" si="58"/>
        <v>19700607</v>
      </c>
      <c r="B305" s="10">
        <v>25726</v>
      </c>
      <c r="C305" s="52">
        <f t="shared" si="59"/>
        <v>25726</v>
      </c>
      <c r="D305" s="47">
        <f t="shared" si="60"/>
        <v>25726</v>
      </c>
      <c r="E305" s="51">
        <f t="shared" si="61"/>
        <v>25726</v>
      </c>
      <c r="F305" s="6" t="s">
        <v>288</v>
      </c>
      <c r="G305" s="6" t="s">
        <v>281</v>
      </c>
      <c r="H305" s="14" t="s">
        <v>194</v>
      </c>
      <c r="I305" s="37" t="str">
        <f>IF(H305="NR","",VLOOKUP(H305,liste!$A$1:$H$15,2))</f>
        <v>Obligatorisches Finanzreferendum (bis 1.1.1995)</v>
      </c>
      <c r="J305" s="37" t="str">
        <f>IF(H305="NR","",VLOOKUP(H305,liste!$A$1:$H$15,3))</f>
        <v>réferendum obligatoire financier</v>
      </c>
      <c r="K305" s="14" t="s">
        <v>4</v>
      </c>
      <c r="L305" s="6"/>
      <c r="M305" s="36"/>
      <c r="N305" s="36"/>
      <c r="O305" s="6"/>
      <c r="P305" s="36" t="str">
        <f>IF([1]csv!G301="ST",VLOOKUP([1]csv!N301,[1]liste!$A$1:$H$15,2),"")</f>
        <v/>
      </c>
      <c r="Q305" s="36" t="str">
        <f>IF([1]csv!G301="ST",VLOOKUP([1]csv!N301,[1]liste!$A$1:$H$15,3),"")</f>
        <v/>
      </c>
      <c r="R305" s="6">
        <v>278359</v>
      </c>
      <c r="S305" s="56">
        <f t="shared" si="62"/>
        <v>278359</v>
      </c>
      <c r="T305" s="34">
        <f t="shared" si="63"/>
        <v>63.976016582901941</v>
      </c>
      <c r="U305" s="16">
        <v>0.6397601658290194</v>
      </c>
      <c r="V305" s="15">
        <v>191855</v>
      </c>
      <c r="W305" s="15">
        <v>178083</v>
      </c>
      <c r="X305" s="15">
        <v>167429</v>
      </c>
      <c r="Y305" s="6">
        <v>98650</v>
      </c>
      <c r="Z305" s="56">
        <f t="shared" si="64"/>
        <v>98650</v>
      </c>
      <c r="AA305" s="6">
        <v>68779</v>
      </c>
      <c r="AB305" s="56">
        <f t="shared" si="65"/>
        <v>68779</v>
      </c>
      <c r="AC305" s="34">
        <f t="shared" si="66"/>
        <v>58.92049764377736</v>
      </c>
      <c r="AD305" s="20">
        <f t="shared" si="71"/>
        <v>0.58920497643777359</v>
      </c>
      <c r="AE305" s="34">
        <f t="shared" si="67"/>
        <v>41.079502356222633</v>
      </c>
      <c r="AF305" s="20">
        <f t="shared" si="72"/>
        <v>0.41079502356222636</v>
      </c>
      <c r="AG305" s="20">
        <f t="shared" si="68"/>
        <v>0.17840995287554723</v>
      </c>
      <c r="AH305" s="54">
        <f t="shared" si="69"/>
        <v>17.840995287554723</v>
      </c>
      <c r="AI305" s="6" t="s">
        <v>7</v>
      </c>
      <c r="AJ305" s="36" t="str">
        <f>IF(AI305="NR","",VLOOKUP(AI305,liste!$A$20:$H$29,2))</f>
        <v>Angenommen</v>
      </c>
      <c r="AK305" s="36" t="str">
        <f>IF(AI305="NR","",VLOOKUP(AI305,liste!$A$20:$H$29,3))</f>
        <v>Accepté</v>
      </c>
      <c r="AL305" t="s">
        <v>302</v>
      </c>
      <c r="AM305" t="str">
        <f t="shared" si="70"/>
        <v/>
      </c>
      <c r="AN305" t="str">
        <f>IF(AM305="","",VLOOKUP(AM305,liste!$A$30:$H$32,2))</f>
        <v/>
      </c>
      <c r="AO305" t="str">
        <f>IF(AM305="","",VLOOKUP(AM305,liste!$A$30:$H$32,3))</f>
        <v/>
      </c>
    </row>
    <row r="306" spans="1:41" x14ac:dyDescent="0.25">
      <c r="A306" s="63" t="str">
        <f t="shared" si="58"/>
        <v>19700607</v>
      </c>
      <c r="B306" s="10">
        <v>25726</v>
      </c>
      <c r="C306" s="52">
        <f t="shared" si="59"/>
        <v>25726</v>
      </c>
      <c r="D306" s="47">
        <f t="shared" si="60"/>
        <v>25726</v>
      </c>
      <c r="E306" s="51">
        <f t="shared" si="61"/>
        <v>25726</v>
      </c>
      <c r="F306" s="6" t="s">
        <v>304</v>
      </c>
      <c r="G306" s="6" t="s">
        <v>475</v>
      </c>
      <c r="H306" s="14" t="s">
        <v>194</v>
      </c>
      <c r="I306" s="37" t="str">
        <f>IF(H306="NR","",VLOOKUP(H306,liste!$A$1:$H$15,2))</f>
        <v>Obligatorisches Finanzreferendum (bis 1.1.1995)</v>
      </c>
      <c r="J306" s="37" t="str">
        <f>IF(H306="NR","",VLOOKUP(H306,liste!$A$1:$H$15,3))</f>
        <v>réferendum obligatoire financier</v>
      </c>
      <c r="K306" s="14" t="s">
        <v>4</v>
      </c>
      <c r="L306" s="6"/>
      <c r="M306" s="36"/>
      <c r="N306" s="36"/>
      <c r="O306" s="6"/>
      <c r="P306" s="36" t="str">
        <f>IF([1]csv!G302="ST",VLOOKUP([1]csv!N302,[1]liste!$A$1:$H$15,2),"")</f>
        <v/>
      </c>
      <c r="Q306" s="36" t="str">
        <f>IF([1]csv!G302="ST",VLOOKUP([1]csv!N302,[1]liste!$A$1:$H$15,3),"")</f>
        <v/>
      </c>
      <c r="R306" s="6">
        <v>278359</v>
      </c>
      <c r="S306" s="56">
        <f t="shared" si="62"/>
        <v>278359</v>
      </c>
      <c r="T306" s="34">
        <f t="shared" si="63"/>
        <v>63.976016582901941</v>
      </c>
      <c r="U306" s="16">
        <v>0.6397601658290194</v>
      </c>
      <c r="V306" s="15">
        <v>191855</v>
      </c>
      <c r="W306" s="15">
        <v>178083</v>
      </c>
      <c r="X306" s="15">
        <v>165024</v>
      </c>
      <c r="Y306" s="6">
        <v>101741</v>
      </c>
      <c r="Z306" s="56">
        <f t="shared" si="64"/>
        <v>101741</v>
      </c>
      <c r="AA306" s="6">
        <v>63283</v>
      </c>
      <c r="AB306" s="56">
        <f t="shared" si="65"/>
        <v>63283</v>
      </c>
      <c r="AC306" s="34">
        <f t="shared" si="66"/>
        <v>61.652244522008928</v>
      </c>
      <c r="AD306" s="20">
        <f t="shared" si="71"/>
        <v>0.61652244522008925</v>
      </c>
      <c r="AE306" s="34">
        <f t="shared" si="67"/>
        <v>38.347755477991079</v>
      </c>
      <c r="AF306" s="20">
        <f t="shared" si="72"/>
        <v>0.3834775547799108</v>
      </c>
      <c r="AG306" s="20">
        <f t="shared" si="68"/>
        <v>0.23304489044017845</v>
      </c>
      <c r="AH306" s="54">
        <f t="shared" si="69"/>
        <v>23.304489044017846</v>
      </c>
      <c r="AI306" s="6" t="s">
        <v>7</v>
      </c>
      <c r="AJ306" s="36" t="str">
        <f>IF(AI306="NR","",VLOOKUP(AI306,liste!$A$20:$H$29,2))</f>
        <v>Angenommen</v>
      </c>
      <c r="AK306" s="36" t="str">
        <f>IF(AI306="NR","",VLOOKUP(AI306,liste!$A$20:$H$29,3))</f>
        <v>Accepté</v>
      </c>
      <c r="AL306" t="s">
        <v>302</v>
      </c>
      <c r="AM306" t="str">
        <f t="shared" si="70"/>
        <v/>
      </c>
      <c r="AN306" t="str">
        <f>IF(AM306="","",VLOOKUP(AM306,liste!$A$30:$H$32,2))</f>
        <v/>
      </c>
      <c r="AO306" t="str">
        <f>IF(AM306="","",VLOOKUP(AM306,liste!$A$30:$H$32,3))</f>
        <v/>
      </c>
    </row>
    <row r="307" spans="1:41" x14ac:dyDescent="0.25">
      <c r="A307" s="63" t="str">
        <f t="shared" si="58"/>
        <v>19700607</v>
      </c>
      <c r="B307" s="10">
        <v>25726</v>
      </c>
      <c r="C307" s="52">
        <f t="shared" si="59"/>
        <v>25726</v>
      </c>
      <c r="D307" s="47">
        <f t="shared" si="60"/>
        <v>25726</v>
      </c>
      <c r="E307" s="51">
        <f t="shared" si="61"/>
        <v>25726</v>
      </c>
      <c r="F307" s="6" t="s">
        <v>287</v>
      </c>
      <c r="G307" s="6" t="s">
        <v>280</v>
      </c>
      <c r="H307" s="14" t="s">
        <v>194</v>
      </c>
      <c r="I307" s="37" t="str">
        <f>IF(H307="NR","",VLOOKUP(H307,liste!$A$1:$H$15,2))</f>
        <v>Obligatorisches Finanzreferendum (bis 1.1.1995)</v>
      </c>
      <c r="J307" s="37" t="str">
        <f>IF(H307="NR","",VLOOKUP(H307,liste!$A$1:$H$15,3))</f>
        <v>réferendum obligatoire financier</v>
      </c>
      <c r="K307" s="14" t="s">
        <v>4</v>
      </c>
      <c r="L307" s="6"/>
      <c r="M307" s="36"/>
      <c r="N307" s="36"/>
      <c r="O307" s="6"/>
      <c r="P307" s="36" t="str">
        <f>IF([1]csv!G303="ST",VLOOKUP([1]csv!N303,[1]liste!$A$1:$H$15,2),"")</f>
        <v/>
      </c>
      <c r="Q307" s="36" t="str">
        <f>IF([1]csv!G303="ST",VLOOKUP([1]csv!N303,[1]liste!$A$1:$H$15,3),"")</f>
        <v/>
      </c>
      <c r="R307" s="6">
        <v>278359</v>
      </c>
      <c r="S307" s="56">
        <f t="shared" si="62"/>
        <v>278359</v>
      </c>
      <c r="T307" s="34">
        <f t="shared" si="63"/>
        <v>63.976016582901941</v>
      </c>
      <c r="U307" s="16">
        <v>0.6397601658290194</v>
      </c>
      <c r="V307" s="15">
        <v>191855</v>
      </c>
      <c r="W307" s="15">
        <v>178083</v>
      </c>
      <c r="X307" s="15">
        <v>160676</v>
      </c>
      <c r="Y307" s="6">
        <v>106075</v>
      </c>
      <c r="Z307" s="56">
        <f t="shared" si="64"/>
        <v>106075</v>
      </c>
      <c r="AA307" s="6">
        <v>54601</v>
      </c>
      <c r="AB307" s="56">
        <f t="shared" si="65"/>
        <v>54601</v>
      </c>
      <c r="AC307" s="34">
        <f t="shared" si="66"/>
        <v>66.017949164778813</v>
      </c>
      <c r="AD307" s="20">
        <f t="shared" si="71"/>
        <v>0.66017949164778811</v>
      </c>
      <c r="AE307" s="34">
        <f t="shared" si="67"/>
        <v>33.982050835221187</v>
      </c>
      <c r="AF307" s="20">
        <f t="shared" si="72"/>
        <v>0.33982050835221189</v>
      </c>
      <c r="AG307" s="20">
        <f t="shared" si="68"/>
        <v>0.32035898329557622</v>
      </c>
      <c r="AH307" s="54">
        <f t="shared" si="69"/>
        <v>32.035898329557625</v>
      </c>
      <c r="AI307" s="6" t="s">
        <v>7</v>
      </c>
      <c r="AJ307" s="36" t="str">
        <f>IF(AI307="NR","",VLOOKUP(AI307,liste!$A$20:$H$29,2))</f>
        <v>Angenommen</v>
      </c>
      <c r="AK307" s="36" t="str">
        <f>IF(AI307="NR","",VLOOKUP(AI307,liste!$A$20:$H$29,3))</f>
        <v>Accepté</v>
      </c>
      <c r="AL307" t="s">
        <v>302</v>
      </c>
      <c r="AM307" t="str">
        <f t="shared" si="70"/>
        <v/>
      </c>
      <c r="AN307" t="str">
        <f>IF(AM307="","",VLOOKUP(AM307,liste!$A$30:$H$32,2))</f>
        <v/>
      </c>
      <c r="AO307" t="str">
        <f>IF(AM307="","",VLOOKUP(AM307,liste!$A$30:$H$32,3))</f>
        <v/>
      </c>
    </row>
    <row r="308" spans="1:41" x14ac:dyDescent="0.25">
      <c r="A308" s="63" t="str">
        <f t="shared" si="58"/>
        <v>19700301</v>
      </c>
      <c r="B308" s="10">
        <v>25628</v>
      </c>
      <c r="C308" s="52">
        <f t="shared" si="59"/>
        <v>25628</v>
      </c>
      <c r="D308" s="47">
        <f t="shared" si="60"/>
        <v>25628</v>
      </c>
      <c r="E308" s="51">
        <f t="shared" si="61"/>
        <v>25628</v>
      </c>
      <c r="F308" s="6" t="s">
        <v>299</v>
      </c>
      <c r="G308" s="6" t="s">
        <v>471</v>
      </c>
      <c r="H308" s="14" t="s">
        <v>1</v>
      </c>
      <c r="I308" s="37" t="str">
        <f>IF(H308="NR","",VLOOKUP(H308,liste!$A$1:$H$15,2))</f>
        <v>Obligatorisches Referendum</v>
      </c>
      <c r="J308" s="37" t="str">
        <f>IF(H308="NR","",VLOOKUP(H308,liste!$A$1:$H$15,3))</f>
        <v>référendum facultatif</v>
      </c>
      <c r="K308" s="14" t="s">
        <v>4</v>
      </c>
      <c r="L308" s="6"/>
      <c r="M308" s="36"/>
      <c r="N308" s="36"/>
      <c r="O308" s="6"/>
      <c r="P308" s="36" t="str">
        <f>IF([1]csv!G304="ST",VLOOKUP([1]csv!N304,[1]liste!$A$1:$H$15,2),"")</f>
        <v/>
      </c>
      <c r="Q308" s="36" t="str">
        <f>IF([1]csv!G304="ST",VLOOKUP([1]csv!N304,[1]liste!$A$1:$H$15,3),"")</f>
        <v/>
      </c>
      <c r="R308" s="6">
        <v>278224</v>
      </c>
      <c r="S308" s="56">
        <f t="shared" si="62"/>
        <v>278224</v>
      </c>
      <c r="T308" s="34">
        <f t="shared" si="63"/>
        <v>37.84756167692219</v>
      </c>
      <c r="U308" s="16">
        <v>0.37847561676922192</v>
      </c>
      <c r="V308" s="15">
        <v>105395</v>
      </c>
      <c r="W308" s="15">
        <v>105301</v>
      </c>
      <c r="X308" s="15">
        <v>104491</v>
      </c>
      <c r="Y308" s="6">
        <v>90358</v>
      </c>
      <c r="Z308" s="56">
        <f t="shared" si="64"/>
        <v>90358</v>
      </c>
      <c r="AA308" s="6">
        <v>14133</v>
      </c>
      <c r="AB308" s="56">
        <f t="shared" si="65"/>
        <v>14133</v>
      </c>
      <c r="AC308" s="34">
        <f t="shared" si="66"/>
        <v>86.474433204773618</v>
      </c>
      <c r="AD308" s="20">
        <f t="shared" si="71"/>
        <v>0.86474433204773615</v>
      </c>
      <c r="AE308" s="34">
        <f t="shared" si="67"/>
        <v>13.525566795226382</v>
      </c>
      <c r="AF308" s="20">
        <f t="shared" si="72"/>
        <v>0.13525566795226382</v>
      </c>
      <c r="AG308" s="20">
        <f t="shared" si="68"/>
        <v>0.72948866409547231</v>
      </c>
      <c r="AH308" s="54">
        <f t="shared" si="69"/>
        <v>72.948866409547236</v>
      </c>
      <c r="AI308" s="6" t="s">
        <v>7</v>
      </c>
      <c r="AJ308" s="36" t="str">
        <f>IF(AI308="NR","",VLOOKUP(AI308,liste!$A$20:$H$29,2))</f>
        <v>Angenommen</v>
      </c>
      <c r="AK308" s="36" t="str">
        <f>IF(AI308="NR","",VLOOKUP(AI308,liste!$A$20:$H$29,3))</f>
        <v>Accepté</v>
      </c>
      <c r="AL308" t="s">
        <v>300</v>
      </c>
      <c r="AM308" t="str">
        <f t="shared" si="70"/>
        <v/>
      </c>
      <c r="AN308" t="str">
        <f>IF(AM308="","",VLOOKUP(AM308,liste!$A$30:$H$32,2))</f>
        <v/>
      </c>
      <c r="AO308" t="str">
        <f>IF(AM308="","",VLOOKUP(AM308,liste!$A$30:$H$32,3))</f>
        <v/>
      </c>
    </row>
    <row r="309" spans="1:41" x14ac:dyDescent="0.25">
      <c r="A309" s="63" t="str">
        <f t="shared" si="58"/>
        <v>19700301</v>
      </c>
      <c r="B309" s="10">
        <v>25628</v>
      </c>
      <c r="C309" s="52">
        <f t="shared" si="59"/>
        <v>25628</v>
      </c>
      <c r="D309" s="47">
        <f t="shared" si="60"/>
        <v>25628</v>
      </c>
      <c r="E309" s="51">
        <f t="shared" si="61"/>
        <v>25628</v>
      </c>
      <c r="F309" s="6" t="s">
        <v>301</v>
      </c>
      <c r="G309" s="6" t="s">
        <v>472</v>
      </c>
      <c r="H309" s="14" t="s">
        <v>1</v>
      </c>
      <c r="I309" s="37" t="str">
        <f>IF(H309="NR","",VLOOKUP(H309,liste!$A$1:$H$15,2))</f>
        <v>Obligatorisches Referendum</v>
      </c>
      <c r="J309" s="37" t="str">
        <f>IF(H309="NR","",VLOOKUP(H309,liste!$A$1:$H$15,3))</f>
        <v>référendum facultatif</v>
      </c>
      <c r="K309" s="14" t="s">
        <v>4</v>
      </c>
      <c r="L309" s="6"/>
      <c r="M309" s="36"/>
      <c r="N309" s="36"/>
      <c r="O309" s="6"/>
      <c r="P309" s="36" t="str">
        <f>IF([1]csv!G305="ST",VLOOKUP([1]csv!N305,[1]liste!$A$1:$H$15,2),"")</f>
        <v/>
      </c>
      <c r="Q309" s="36" t="str">
        <f>IF([1]csv!G305="ST",VLOOKUP([1]csv!N305,[1]liste!$A$1:$H$15,3),"")</f>
        <v/>
      </c>
      <c r="R309" s="6">
        <v>278224</v>
      </c>
      <c r="S309" s="56">
        <f t="shared" si="62"/>
        <v>278224</v>
      </c>
      <c r="T309" s="34">
        <f t="shared" si="63"/>
        <v>37.84756167692219</v>
      </c>
      <c r="U309" s="16">
        <v>0.37847561676922192</v>
      </c>
      <c r="V309" s="15">
        <v>105395</v>
      </c>
      <c r="W309" s="15">
        <v>105301</v>
      </c>
      <c r="X309" s="15">
        <v>102975</v>
      </c>
      <c r="Y309" s="6">
        <v>73442</v>
      </c>
      <c r="Z309" s="56">
        <f t="shared" si="64"/>
        <v>73442</v>
      </c>
      <c r="AA309" s="6">
        <v>29533</v>
      </c>
      <c r="AB309" s="56">
        <f t="shared" si="65"/>
        <v>29533</v>
      </c>
      <c r="AC309" s="34">
        <f t="shared" si="66"/>
        <v>71.320223355183302</v>
      </c>
      <c r="AD309" s="20">
        <f t="shared" si="71"/>
        <v>0.71320223355183299</v>
      </c>
      <c r="AE309" s="34">
        <f t="shared" si="67"/>
        <v>28.679776644816702</v>
      </c>
      <c r="AF309" s="20">
        <f t="shared" si="72"/>
        <v>0.28679776644816701</v>
      </c>
      <c r="AG309" s="20">
        <f t="shared" si="68"/>
        <v>0.42640446710366597</v>
      </c>
      <c r="AH309" s="54">
        <f t="shared" si="69"/>
        <v>42.640446710366597</v>
      </c>
      <c r="AI309" s="6" t="s">
        <v>7</v>
      </c>
      <c r="AJ309" s="36" t="str">
        <f>IF(AI309="NR","",VLOOKUP(AI309,liste!$A$20:$H$29,2))</f>
        <v>Angenommen</v>
      </c>
      <c r="AK309" s="36" t="str">
        <f>IF(AI309="NR","",VLOOKUP(AI309,liste!$A$20:$H$29,3))</f>
        <v>Accepté</v>
      </c>
      <c r="AL309" t="s">
        <v>300</v>
      </c>
      <c r="AM309" t="str">
        <f t="shared" si="70"/>
        <v/>
      </c>
      <c r="AN309" t="str">
        <f>IF(AM309="","",VLOOKUP(AM309,liste!$A$30:$H$32,2))</f>
        <v/>
      </c>
      <c r="AO309" t="str">
        <f>IF(AM309="","",VLOOKUP(AM309,liste!$A$30:$H$32,3))</f>
        <v/>
      </c>
    </row>
    <row r="310" spans="1:41" x14ac:dyDescent="0.25">
      <c r="A310" s="63" t="str">
        <f t="shared" si="58"/>
        <v>19700201</v>
      </c>
      <c r="B310" s="10">
        <v>25600</v>
      </c>
      <c r="C310" s="52">
        <f t="shared" si="59"/>
        <v>25600</v>
      </c>
      <c r="D310" s="47">
        <f t="shared" si="60"/>
        <v>25600</v>
      </c>
      <c r="E310" s="51">
        <f t="shared" si="61"/>
        <v>25600</v>
      </c>
      <c r="F310" s="6" t="s">
        <v>293</v>
      </c>
      <c r="G310" s="6" t="s">
        <v>469</v>
      </c>
      <c r="H310" s="14" t="s">
        <v>194</v>
      </c>
      <c r="I310" s="37" t="str">
        <f>IF(H310="NR","",VLOOKUP(H310,liste!$A$1:$H$15,2))</f>
        <v>Obligatorisches Finanzreferendum (bis 1.1.1995)</v>
      </c>
      <c r="J310" s="37" t="str">
        <f>IF(H310="NR","",VLOOKUP(H310,liste!$A$1:$H$15,3))</f>
        <v>réferendum obligatoire financier</v>
      </c>
      <c r="K310" s="14" t="s">
        <v>4</v>
      </c>
      <c r="L310" s="6"/>
      <c r="M310" s="36"/>
      <c r="N310" s="36"/>
      <c r="O310" s="6"/>
      <c r="P310" s="36" t="str">
        <f>IF([1]csv!G306="ST",VLOOKUP([1]csv!N306,[1]liste!$A$1:$H$15,2),"")</f>
        <v/>
      </c>
      <c r="Q310" s="36" t="str">
        <f>IF([1]csv!G306="ST",VLOOKUP([1]csv!N306,[1]liste!$A$1:$H$15,3),"")</f>
        <v/>
      </c>
      <c r="R310" s="6">
        <v>277763</v>
      </c>
      <c r="S310" s="56">
        <f t="shared" si="62"/>
        <v>277763</v>
      </c>
      <c r="T310" s="34">
        <f t="shared" si="63"/>
        <v>40.391988853807021</v>
      </c>
      <c r="U310" s="16">
        <v>0.4039198885380702</v>
      </c>
      <c r="V310" s="15">
        <v>114803</v>
      </c>
      <c r="W310" s="15">
        <v>112194</v>
      </c>
      <c r="X310" s="15">
        <v>109295</v>
      </c>
      <c r="Y310" s="6">
        <v>52726</v>
      </c>
      <c r="Z310" s="56">
        <f t="shared" si="64"/>
        <v>52726</v>
      </c>
      <c r="AA310" s="6">
        <v>56569</v>
      </c>
      <c r="AB310" s="56">
        <f t="shared" si="65"/>
        <v>56569</v>
      </c>
      <c r="AC310" s="34">
        <f t="shared" si="66"/>
        <v>48.241914085731281</v>
      </c>
      <c r="AD310" s="20">
        <f t="shared" si="71"/>
        <v>0.4824191408573128</v>
      </c>
      <c r="AE310" s="34">
        <f t="shared" si="67"/>
        <v>51.758085914268726</v>
      </c>
      <c r="AF310" s="20">
        <f t="shared" si="72"/>
        <v>0.51758085914268726</v>
      </c>
      <c r="AG310" s="20">
        <f t="shared" si="68"/>
        <v>-3.5161718285374455E-2</v>
      </c>
      <c r="AH310" s="54">
        <f t="shared" si="69"/>
        <v>3.5161718285374457</v>
      </c>
      <c r="AI310" s="6" t="s">
        <v>8</v>
      </c>
      <c r="AJ310" s="36" t="str">
        <f>IF(AI310="NR","",VLOOKUP(AI310,liste!$A$20:$H$29,2))</f>
        <v>Verworfen</v>
      </c>
      <c r="AK310" s="36" t="str">
        <f>IF(AI310="NR","",VLOOKUP(AI310,liste!$A$20:$H$29,3))</f>
        <v>Rejeté</v>
      </c>
      <c r="AL310" t="s">
        <v>298</v>
      </c>
      <c r="AM310" t="str">
        <f t="shared" si="70"/>
        <v/>
      </c>
      <c r="AN310" t="str">
        <f>IF(AM310="","",VLOOKUP(AM310,liste!$A$30:$H$32,2))</f>
        <v/>
      </c>
      <c r="AO310" t="str">
        <f>IF(AM310="","",VLOOKUP(AM310,liste!$A$30:$H$32,3))</f>
        <v/>
      </c>
    </row>
    <row r="311" spans="1:41" x14ac:dyDescent="0.25">
      <c r="A311" s="63" t="str">
        <f t="shared" si="58"/>
        <v>19700201</v>
      </c>
      <c r="B311" s="10">
        <v>25600</v>
      </c>
      <c r="C311" s="52">
        <f t="shared" si="59"/>
        <v>25600</v>
      </c>
      <c r="D311" s="47">
        <f t="shared" si="60"/>
        <v>25600</v>
      </c>
      <c r="E311" s="51">
        <f t="shared" si="61"/>
        <v>25600</v>
      </c>
      <c r="F311" s="6" t="s">
        <v>294</v>
      </c>
      <c r="G311" s="6" t="s">
        <v>470</v>
      </c>
      <c r="H311" s="14" t="s">
        <v>194</v>
      </c>
      <c r="I311" s="37" t="str">
        <f>IF(H311="NR","",VLOOKUP(H311,liste!$A$1:$H$15,2))</f>
        <v>Obligatorisches Finanzreferendum (bis 1.1.1995)</v>
      </c>
      <c r="J311" s="37" t="str">
        <f>IF(H311="NR","",VLOOKUP(H311,liste!$A$1:$H$15,3))</f>
        <v>réferendum obligatoire financier</v>
      </c>
      <c r="K311" s="14" t="s">
        <v>4</v>
      </c>
      <c r="L311" s="6"/>
      <c r="M311" s="36"/>
      <c r="N311" s="36"/>
      <c r="O311" s="6"/>
      <c r="P311" s="36" t="str">
        <f>IF([1]csv!G307="ST",VLOOKUP([1]csv!N307,[1]liste!$A$1:$H$15,2),"")</f>
        <v/>
      </c>
      <c r="Q311" s="36" t="str">
        <f>IF([1]csv!G307="ST",VLOOKUP([1]csv!N307,[1]liste!$A$1:$H$15,3),"")</f>
        <v/>
      </c>
      <c r="R311" s="6">
        <v>277763</v>
      </c>
      <c r="S311" s="56">
        <f t="shared" si="62"/>
        <v>277763</v>
      </c>
      <c r="T311" s="34">
        <f t="shared" si="63"/>
        <v>40.391988853807021</v>
      </c>
      <c r="U311" s="16">
        <v>0.4039198885380702</v>
      </c>
      <c r="V311" s="15">
        <v>114803</v>
      </c>
      <c r="W311" s="15">
        <v>112194</v>
      </c>
      <c r="X311" s="15">
        <v>110209</v>
      </c>
      <c r="Y311" s="6">
        <v>83148</v>
      </c>
      <c r="Z311" s="56">
        <f t="shared" si="64"/>
        <v>83148</v>
      </c>
      <c r="AA311" s="6">
        <v>27061</v>
      </c>
      <c r="AB311" s="56">
        <f t="shared" si="65"/>
        <v>27061</v>
      </c>
      <c r="AC311" s="34">
        <f t="shared" si="66"/>
        <v>75.445743995499456</v>
      </c>
      <c r="AD311" s="20">
        <f t="shared" si="71"/>
        <v>0.75445743995499459</v>
      </c>
      <c r="AE311" s="34">
        <f t="shared" si="67"/>
        <v>24.554256004500541</v>
      </c>
      <c r="AF311" s="20">
        <f t="shared" si="72"/>
        <v>0.24554256004500541</v>
      </c>
      <c r="AG311" s="20">
        <f t="shared" si="68"/>
        <v>0.50891487990998918</v>
      </c>
      <c r="AH311" s="54">
        <f t="shared" si="69"/>
        <v>50.891487990998918</v>
      </c>
      <c r="AI311" s="6" t="s">
        <v>7</v>
      </c>
      <c r="AJ311" s="36" t="str">
        <f>IF(AI311="NR","",VLOOKUP(AI311,liste!$A$20:$H$29,2))</f>
        <v>Angenommen</v>
      </c>
      <c r="AK311" s="36" t="str">
        <f>IF(AI311="NR","",VLOOKUP(AI311,liste!$A$20:$H$29,3))</f>
        <v>Accepté</v>
      </c>
      <c r="AL311" t="s">
        <v>298</v>
      </c>
      <c r="AM311" t="str">
        <f t="shared" si="70"/>
        <v/>
      </c>
      <c r="AN311" t="str">
        <f>IF(AM311="","",VLOOKUP(AM311,liste!$A$30:$H$32,2))</f>
        <v/>
      </c>
      <c r="AO311" t="str">
        <f>IF(AM311="","",VLOOKUP(AM311,liste!$A$30:$H$32,3))</f>
        <v/>
      </c>
    </row>
    <row r="312" spans="1:41" x14ac:dyDescent="0.25">
      <c r="B312" s="1"/>
      <c r="C312" s="1"/>
      <c r="D312" s="48"/>
      <c r="E312" s="48"/>
      <c r="U312" s="3"/>
      <c r="V312" s="3"/>
      <c r="W312" s="3"/>
      <c r="X312" s="3"/>
      <c r="AD312" s="2"/>
      <c r="AE312" s="2"/>
      <c r="AF312" s="2"/>
      <c r="AG312" s="2"/>
      <c r="AH312" s="55"/>
      <c r="AI312" s="6"/>
      <c r="AJ312" s="36"/>
      <c r="AK312" s="36"/>
    </row>
    <row r="313" spans="1:41" x14ac:dyDescent="0.25">
      <c r="B313" s="1"/>
      <c r="C313" s="1"/>
      <c r="D313" s="48"/>
      <c r="E313" s="48"/>
      <c r="U313" s="3"/>
      <c r="V313" s="3"/>
      <c r="W313" s="3"/>
      <c r="X313" s="3"/>
      <c r="AD313" s="2"/>
      <c r="AE313" s="2"/>
      <c r="AF313" s="2"/>
      <c r="AG313" s="2"/>
      <c r="AH313" s="55"/>
      <c r="AI313" s="6"/>
      <c r="AJ313" s="36"/>
      <c r="AK313" s="36"/>
    </row>
    <row r="314" spans="1:41" x14ac:dyDescent="0.25">
      <c r="B314" s="1"/>
      <c r="C314" s="1"/>
      <c r="D314" s="48"/>
      <c r="E314" s="48"/>
      <c r="U314" s="3"/>
      <c r="V314" s="3"/>
      <c r="W314" s="3"/>
      <c r="X314" s="3"/>
      <c r="AD314" s="2"/>
      <c r="AE314" s="2"/>
      <c r="AF314" s="2"/>
      <c r="AG314" s="2"/>
      <c r="AH314" s="55"/>
      <c r="AI314" s="6"/>
      <c r="AJ314" s="36"/>
      <c r="AK314" s="36"/>
    </row>
    <row r="315" spans="1:41" x14ac:dyDescent="0.25">
      <c r="B315" s="1"/>
      <c r="C315" s="1"/>
      <c r="D315" s="48"/>
      <c r="E315" s="48"/>
      <c r="U315" s="3"/>
      <c r="V315" s="3"/>
      <c r="W315" s="3"/>
      <c r="X315" s="3"/>
      <c r="AD315" s="2"/>
      <c r="AE315" s="2"/>
      <c r="AF315" s="2"/>
      <c r="AG315" s="2"/>
      <c r="AH315" s="55"/>
      <c r="AI315" s="6"/>
      <c r="AJ315" s="36"/>
      <c r="AK315" s="36"/>
    </row>
    <row r="316" spans="1:41" x14ac:dyDescent="0.25">
      <c r="B316" s="1"/>
      <c r="C316" s="1"/>
      <c r="D316" s="48"/>
      <c r="E316" s="48"/>
      <c r="U316" s="3"/>
      <c r="V316" s="3"/>
      <c r="W316" s="3"/>
      <c r="X316" s="3"/>
      <c r="AD316" s="2"/>
      <c r="AE316" s="2"/>
      <c r="AF316" s="2"/>
      <c r="AG316" s="2"/>
      <c r="AH316" s="55"/>
      <c r="AI316" s="6"/>
      <c r="AJ316" s="36"/>
      <c r="AK316" s="36"/>
    </row>
    <row r="317" spans="1:41" x14ac:dyDescent="0.25">
      <c r="Y317" s="2"/>
      <c r="AA317" s="2"/>
      <c r="AC317" s="2"/>
      <c r="AD317" s="2"/>
      <c r="AE317" s="2"/>
    </row>
    <row r="318" spans="1:41" x14ac:dyDescent="0.25">
      <c r="Y318" s="2"/>
      <c r="AA318" s="2"/>
      <c r="AC318" s="2"/>
      <c r="AD318" s="2"/>
      <c r="AE318" s="2"/>
    </row>
  </sheetData>
  <sortState ref="A2:AO318">
    <sortCondition descending="1" ref="A2:A318"/>
  </sortState>
  <pageMargins left="1" right="1" top="1" bottom="1" header="0.5" footer="0.5"/>
  <pageSetup paperSize="8" scale="26" orientation="portrait" r:id="rId1"/>
  <rowBreaks count="1" manualBreakCount="1">
    <brk id="15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A30" sqref="A30:C31"/>
    </sheetView>
  </sheetViews>
  <sheetFormatPr baseColWidth="10" defaultRowHeight="15" x14ac:dyDescent="0.25"/>
  <cols>
    <col min="2" max="2" width="44.42578125" bestFit="1" customWidth="1"/>
  </cols>
  <sheetData>
    <row r="1" spans="1:3" x14ac:dyDescent="0.25">
      <c r="A1" t="s">
        <v>13</v>
      </c>
      <c r="B1" t="s">
        <v>20</v>
      </c>
      <c r="C1" t="s">
        <v>83</v>
      </c>
    </row>
    <row r="2" spans="1:3" x14ac:dyDescent="0.25">
      <c r="A2" t="s">
        <v>2</v>
      </c>
      <c r="B2" t="s">
        <v>466</v>
      </c>
      <c r="C2" t="s">
        <v>80</v>
      </c>
    </row>
    <row r="3" spans="1:3" x14ac:dyDescent="0.25">
      <c r="A3" t="s">
        <v>11</v>
      </c>
      <c r="B3" t="s">
        <v>18</v>
      </c>
      <c r="C3" t="s">
        <v>82</v>
      </c>
    </row>
    <row r="4" spans="1:3" x14ac:dyDescent="0.25">
      <c r="A4" t="s">
        <v>12</v>
      </c>
      <c r="B4" t="s">
        <v>19</v>
      </c>
      <c r="C4" t="s">
        <v>209</v>
      </c>
    </row>
    <row r="5" spans="1:3" x14ac:dyDescent="0.25">
      <c r="A5" t="s">
        <v>1</v>
      </c>
      <c r="B5" t="s">
        <v>16</v>
      </c>
      <c r="C5" t="s">
        <v>80</v>
      </c>
    </row>
    <row r="6" spans="1:3" x14ac:dyDescent="0.25">
      <c r="A6" t="s">
        <v>194</v>
      </c>
      <c r="B6" t="s">
        <v>465</v>
      </c>
      <c r="C6" t="s">
        <v>198</v>
      </c>
    </row>
    <row r="7" spans="1:3" x14ac:dyDescent="0.25">
      <c r="A7" t="s">
        <v>26</v>
      </c>
      <c r="B7" t="s">
        <v>25</v>
      </c>
      <c r="C7" t="s">
        <v>85</v>
      </c>
    </row>
    <row r="8" spans="1:3" x14ac:dyDescent="0.25">
      <c r="A8" t="s">
        <v>14</v>
      </c>
      <c r="B8" t="s">
        <v>21</v>
      </c>
      <c r="C8" t="s">
        <v>86</v>
      </c>
    </row>
    <row r="9" spans="1:3" x14ac:dyDescent="0.25">
      <c r="A9" t="s">
        <v>10</v>
      </c>
      <c r="B9" t="s">
        <v>17</v>
      </c>
      <c r="C9" t="s">
        <v>81</v>
      </c>
    </row>
    <row r="10" spans="1:3" x14ac:dyDescent="0.25">
      <c r="A10" t="s">
        <v>15</v>
      </c>
      <c r="B10" t="s">
        <v>22</v>
      </c>
      <c r="C10" t="s">
        <v>84</v>
      </c>
    </row>
    <row r="20" spans="1:3" x14ac:dyDescent="0.25">
      <c r="A20" t="s">
        <v>7</v>
      </c>
      <c r="B20" t="s">
        <v>128</v>
      </c>
      <c r="C20" t="s">
        <v>130</v>
      </c>
    </row>
    <row r="21" spans="1:3" x14ac:dyDescent="0.25">
      <c r="A21" t="s">
        <v>878</v>
      </c>
      <c r="B21" t="s">
        <v>848</v>
      </c>
      <c r="C21" t="s">
        <v>879</v>
      </c>
    </row>
    <row r="22" spans="1:3" x14ac:dyDescent="0.25">
      <c r="A22" t="s">
        <v>8</v>
      </c>
      <c r="B22" t="s">
        <v>129</v>
      </c>
      <c r="C22" t="s">
        <v>131</v>
      </c>
    </row>
    <row r="30" spans="1:3" x14ac:dyDescent="0.25">
      <c r="A30" t="s">
        <v>943</v>
      </c>
      <c r="B30" t="s">
        <v>940</v>
      </c>
      <c r="C30" t="s">
        <v>944</v>
      </c>
    </row>
    <row r="31" spans="1:3" x14ac:dyDescent="0.25">
      <c r="A31" t="s">
        <v>942</v>
      </c>
      <c r="B31" t="s">
        <v>941</v>
      </c>
      <c r="C31" t="s">
        <v>945</v>
      </c>
    </row>
  </sheetData>
  <sortState ref="A1:C10">
    <sortCondition ref="A1:A10"/>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35"/>
  <sheetViews>
    <sheetView zoomScaleNormal="100" zoomScaleSheetLayoutView="100" workbookViewId="0">
      <pane ySplit="3" topLeftCell="A260" activePane="bottomLeft" state="frozen"/>
      <selection pane="bottomLeft" activeCell="B281" sqref="B281"/>
    </sheetView>
  </sheetViews>
  <sheetFormatPr baseColWidth="10" defaultColWidth="9.140625" defaultRowHeight="15" x14ac:dyDescent="0.25"/>
  <cols>
    <col min="1" max="1" width="13.28515625" customWidth="1"/>
    <col min="2" max="2" width="88.42578125" customWidth="1"/>
    <col min="3" max="3" width="19" customWidth="1"/>
    <col min="4" max="4" width="6.85546875" customWidth="1"/>
    <col min="5" max="5" width="14.42578125" customWidth="1"/>
    <col min="6" max="6" width="17.140625" customWidth="1"/>
    <col min="7" max="7" width="17" customWidth="1"/>
    <col min="8" max="8" width="12.140625" customWidth="1"/>
    <col min="9" max="9" width="11.85546875" customWidth="1"/>
    <col min="10" max="10" width="12.140625" bestFit="1" customWidth="1"/>
    <col min="11" max="11" width="10.5703125" customWidth="1"/>
    <col min="12" max="13" width="11.7109375" customWidth="1"/>
    <col min="14" max="14" width="11.28515625" customWidth="1"/>
    <col min="15" max="15" width="9.42578125" bestFit="1" customWidth="1"/>
    <col min="16" max="16" width="14.7109375" customWidth="1"/>
    <col min="17" max="17" width="11.5703125" bestFit="1" customWidth="1"/>
    <col min="18" max="18" width="13.7109375" bestFit="1" customWidth="1"/>
    <col min="19" max="19" width="17.85546875" customWidth="1"/>
    <col min="20" max="20" width="12" customWidth="1"/>
    <col min="21" max="21" width="12.28515625" customWidth="1"/>
  </cols>
  <sheetData>
    <row r="1" spans="1:21" x14ac:dyDescent="0.25">
      <c r="A1" s="5" t="s">
        <v>516</v>
      </c>
    </row>
    <row r="2" spans="1:21" x14ac:dyDescent="0.25">
      <c r="A2" s="32" t="s">
        <v>851</v>
      </c>
      <c r="B2" s="32" t="s">
        <v>851</v>
      </c>
      <c r="C2" s="32" t="s">
        <v>851</v>
      </c>
      <c r="D2" s="32" t="s">
        <v>852</v>
      </c>
      <c r="F2" s="32" t="s">
        <v>852</v>
      </c>
      <c r="G2" s="32" t="s">
        <v>851</v>
      </c>
      <c r="M2" s="32" t="s">
        <v>851</v>
      </c>
      <c r="N2" s="32" t="s">
        <v>851</v>
      </c>
      <c r="P2" s="32" t="s">
        <v>851</v>
      </c>
    </row>
    <row r="3" spans="1:21" ht="34.5" customHeight="1" x14ac:dyDescent="0.25">
      <c r="A3" s="13" t="s">
        <v>0</v>
      </c>
      <c r="B3" s="13" t="s">
        <v>468</v>
      </c>
      <c r="C3" s="13" t="s">
        <v>467</v>
      </c>
      <c r="D3" s="13" t="s">
        <v>510</v>
      </c>
      <c r="E3" s="13" t="s">
        <v>27</v>
      </c>
      <c r="F3" s="13" t="s">
        <v>623</v>
      </c>
      <c r="G3" s="13" t="s">
        <v>518</v>
      </c>
      <c r="H3" s="24" t="s">
        <v>622</v>
      </c>
      <c r="I3" s="24" t="s">
        <v>513</v>
      </c>
      <c r="J3" s="24" t="s">
        <v>514</v>
      </c>
      <c r="K3" s="13" t="s">
        <v>511</v>
      </c>
      <c r="L3" s="13" t="s">
        <v>512</v>
      </c>
      <c r="M3" s="5" t="s">
        <v>5</v>
      </c>
      <c r="N3" s="5" t="s">
        <v>6</v>
      </c>
      <c r="O3" s="5" t="s">
        <v>9</v>
      </c>
      <c r="P3" s="25" t="s">
        <v>515</v>
      </c>
      <c r="Q3" s="25" t="s">
        <v>517</v>
      </c>
      <c r="R3" s="5" t="s">
        <v>618</v>
      </c>
      <c r="S3" s="25" t="s">
        <v>619</v>
      </c>
      <c r="T3" s="25" t="s">
        <v>620</v>
      </c>
      <c r="U3" s="25" t="s">
        <v>621</v>
      </c>
    </row>
    <row r="4" spans="1:21" x14ac:dyDescent="0.25">
      <c r="A4" s="10">
        <v>25600</v>
      </c>
      <c r="B4" s="6" t="s">
        <v>293</v>
      </c>
      <c r="C4" s="6" t="s">
        <v>469</v>
      </c>
      <c r="D4" s="14" t="s">
        <v>194</v>
      </c>
      <c r="E4" s="14" t="s">
        <v>4</v>
      </c>
      <c r="F4" s="6">
        <v>277763</v>
      </c>
      <c r="G4" s="16">
        <v>0.4039198885380702</v>
      </c>
      <c r="H4" s="15">
        <v>114803</v>
      </c>
      <c r="I4" s="15">
        <v>112194</v>
      </c>
      <c r="J4" s="15">
        <v>109295</v>
      </c>
      <c r="K4" s="6">
        <v>52726</v>
      </c>
      <c r="L4" s="6">
        <v>56569</v>
      </c>
      <c r="M4" s="20">
        <f t="shared" ref="M4:M66" si="0">K4/(K4+L4)</f>
        <v>0.4824191408573128</v>
      </c>
      <c r="N4" s="20">
        <f t="shared" ref="N4:N66" si="1">L4/(K4+L4)</f>
        <v>0.51758085914268726</v>
      </c>
      <c r="O4" s="20">
        <f t="shared" ref="O4:O67" si="2">M4-N4</f>
        <v>-3.5161718285374455E-2</v>
      </c>
      <c r="P4" s="6" t="s">
        <v>8</v>
      </c>
      <c r="Q4" t="s">
        <v>298</v>
      </c>
    </row>
    <row r="5" spans="1:21" x14ac:dyDescent="0.25">
      <c r="A5" s="10">
        <v>25600</v>
      </c>
      <c r="B5" s="6" t="s">
        <v>294</v>
      </c>
      <c r="C5" s="6" t="s">
        <v>470</v>
      </c>
      <c r="D5" s="14" t="s">
        <v>194</v>
      </c>
      <c r="E5" s="14" t="s">
        <v>4</v>
      </c>
      <c r="F5" s="6">
        <v>277763</v>
      </c>
      <c r="G5" s="16">
        <v>0.4039198885380702</v>
      </c>
      <c r="H5" s="15">
        <v>114803</v>
      </c>
      <c r="I5" s="15">
        <v>112194</v>
      </c>
      <c r="J5" s="15">
        <v>110209</v>
      </c>
      <c r="K5" s="6">
        <v>83148</v>
      </c>
      <c r="L5" s="6">
        <v>27061</v>
      </c>
      <c r="M5" s="20">
        <f t="shared" si="0"/>
        <v>0.75445743995499459</v>
      </c>
      <c r="N5" s="20">
        <f t="shared" si="1"/>
        <v>0.24554256004500541</v>
      </c>
      <c r="O5" s="20">
        <f t="shared" si="2"/>
        <v>0.50891487990998918</v>
      </c>
      <c r="P5" s="6" t="s">
        <v>7</v>
      </c>
      <c r="Q5" t="s">
        <v>298</v>
      </c>
    </row>
    <row r="6" spans="1:21" x14ac:dyDescent="0.25">
      <c r="A6" s="10">
        <v>25628</v>
      </c>
      <c r="B6" s="6" t="s">
        <v>299</v>
      </c>
      <c r="C6" s="6" t="s">
        <v>471</v>
      </c>
      <c r="D6" s="14" t="s">
        <v>1</v>
      </c>
      <c r="E6" s="14" t="s">
        <v>4</v>
      </c>
      <c r="F6" s="6">
        <v>278224</v>
      </c>
      <c r="G6" s="16">
        <v>0.37847561676922192</v>
      </c>
      <c r="H6" s="15">
        <v>105395</v>
      </c>
      <c r="I6" s="15">
        <v>105301</v>
      </c>
      <c r="J6" s="15">
        <v>104491</v>
      </c>
      <c r="K6" s="6">
        <v>90358</v>
      </c>
      <c r="L6" s="6">
        <v>14133</v>
      </c>
      <c r="M6" s="20">
        <f t="shared" si="0"/>
        <v>0.86474433204773615</v>
      </c>
      <c r="N6" s="20">
        <f t="shared" si="1"/>
        <v>0.13525566795226382</v>
      </c>
      <c r="O6" s="20">
        <f t="shared" si="2"/>
        <v>0.72948866409547231</v>
      </c>
      <c r="P6" s="6" t="s">
        <v>7</v>
      </c>
      <c r="Q6" t="s">
        <v>300</v>
      </c>
    </row>
    <row r="7" spans="1:21" x14ac:dyDescent="0.25">
      <c r="A7" s="10">
        <v>25628</v>
      </c>
      <c r="B7" s="6" t="s">
        <v>301</v>
      </c>
      <c r="C7" s="6" t="s">
        <v>472</v>
      </c>
      <c r="D7" s="14" t="s">
        <v>1</v>
      </c>
      <c r="E7" s="14" t="s">
        <v>4</v>
      </c>
      <c r="F7" s="6">
        <v>278224</v>
      </c>
      <c r="G7" s="16">
        <v>0.37847561676922192</v>
      </c>
      <c r="H7" s="15">
        <v>105395</v>
      </c>
      <c r="I7" s="15">
        <v>105301</v>
      </c>
      <c r="J7" s="15">
        <v>102975</v>
      </c>
      <c r="K7" s="6">
        <v>73442</v>
      </c>
      <c r="L7" s="6">
        <v>29533</v>
      </c>
      <c r="M7" s="20">
        <f t="shared" si="0"/>
        <v>0.71320223355183299</v>
      </c>
      <c r="N7" s="20">
        <f t="shared" si="1"/>
        <v>0.28679776644816701</v>
      </c>
      <c r="O7" s="20">
        <f t="shared" si="2"/>
        <v>0.42640446710366597</v>
      </c>
      <c r="P7" s="6" t="s">
        <v>7</v>
      </c>
      <c r="Q7" t="s">
        <v>300</v>
      </c>
    </row>
    <row r="8" spans="1:21" x14ac:dyDescent="0.25">
      <c r="A8" s="10">
        <v>25726</v>
      </c>
      <c r="B8" s="6" t="s">
        <v>135</v>
      </c>
      <c r="C8" s="6" t="s">
        <v>282</v>
      </c>
      <c r="D8" s="14" t="s">
        <v>1</v>
      </c>
      <c r="E8" s="14" t="s">
        <v>4</v>
      </c>
      <c r="F8" s="6">
        <v>278359</v>
      </c>
      <c r="G8" s="16">
        <v>0.6397601658290194</v>
      </c>
      <c r="H8" s="15">
        <v>191855</v>
      </c>
      <c r="I8" s="15">
        <v>178083</v>
      </c>
      <c r="J8" s="15">
        <v>144633</v>
      </c>
      <c r="K8" s="6">
        <v>94894</v>
      </c>
      <c r="L8" s="6">
        <v>49739</v>
      </c>
      <c r="M8" s="20">
        <f t="shared" si="0"/>
        <v>0.65610199608664688</v>
      </c>
      <c r="N8" s="20">
        <f t="shared" si="1"/>
        <v>0.34389800391335312</v>
      </c>
      <c r="O8" s="20">
        <f t="shared" si="2"/>
        <v>0.31220399217329375</v>
      </c>
      <c r="P8" s="6" t="s">
        <v>7</v>
      </c>
      <c r="Q8" t="s">
        <v>302</v>
      </c>
      <c r="R8" s="6"/>
    </row>
    <row r="9" spans="1:21" x14ac:dyDescent="0.25">
      <c r="A9" s="10">
        <v>25726</v>
      </c>
      <c r="B9" s="6" t="s">
        <v>289</v>
      </c>
      <c r="C9" s="6" t="s">
        <v>473</v>
      </c>
      <c r="D9" s="14" t="s">
        <v>1</v>
      </c>
      <c r="E9" s="14" t="s">
        <v>4</v>
      </c>
      <c r="F9" s="6">
        <v>278359</v>
      </c>
      <c r="G9" s="16">
        <v>0.6397601658290194</v>
      </c>
      <c r="H9" s="15">
        <v>191855</v>
      </c>
      <c r="I9" s="15">
        <v>178083</v>
      </c>
      <c r="J9" s="15">
        <v>160489</v>
      </c>
      <c r="K9" s="6">
        <v>86786</v>
      </c>
      <c r="L9" s="6">
        <v>73703</v>
      </c>
      <c r="M9" s="20">
        <f t="shared" si="0"/>
        <v>0.540759802852532</v>
      </c>
      <c r="N9" s="20">
        <f t="shared" si="1"/>
        <v>0.45924019714746805</v>
      </c>
      <c r="O9" s="20">
        <f t="shared" si="2"/>
        <v>8.1519605705063947E-2</v>
      </c>
      <c r="P9" s="6" t="s">
        <v>7</v>
      </c>
      <c r="Q9" t="s">
        <v>302</v>
      </c>
    </row>
    <row r="10" spans="1:21" x14ac:dyDescent="0.25">
      <c r="A10" s="10">
        <v>25726</v>
      </c>
      <c r="B10" s="6" t="s">
        <v>303</v>
      </c>
      <c r="C10" s="6" t="s">
        <v>474</v>
      </c>
      <c r="D10" s="14" t="s">
        <v>1</v>
      </c>
      <c r="E10" s="14" t="s">
        <v>4</v>
      </c>
      <c r="F10" s="6">
        <v>278359</v>
      </c>
      <c r="G10" s="16">
        <v>0.6397601658290194</v>
      </c>
      <c r="H10" s="15">
        <v>191855</v>
      </c>
      <c r="I10" s="15">
        <v>178083</v>
      </c>
      <c r="J10" s="15">
        <v>163932</v>
      </c>
      <c r="K10" s="6">
        <v>101017</v>
      </c>
      <c r="L10" s="6">
        <v>62915</v>
      </c>
      <c r="M10" s="20">
        <f t="shared" si="0"/>
        <v>0.6162128199497352</v>
      </c>
      <c r="N10" s="20">
        <f t="shared" si="1"/>
        <v>0.38378718005026474</v>
      </c>
      <c r="O10" s="20">
        <f t="shared" si="2"/>
        <v>0.23242563989947046</v>
      </c>
      <c r="P10" s="6" t="s">
        <v>7</v>
      </c>
      <c r="Q10" t="s">
        <v>302</v>
      </c>
    </row>
    <row r="11" spans="1:21" x14ac:dyDescent="0.25">
      <c r="A11" s="10">
        <v>25726</v>
      </c>
      <c r="B11" s="6" t="s">
        <v>288</v>
      </c>
      <c r="C11" s="6" t="s">
        <v>281</v>
      </c>
      <c r="D11" s="14" t="s">
        <v>194</v>
      </c>
      <c r="E11" s="14" t="s">
        <v>4</v>
      </c>
      <c r="F11" s="6">
        <v>278359</v>
      </c>
      <c r="G11" s="16">
        <v>0.6397601658290194</v>
      </c>
      <c r="H11" s="15">
        <v>191855</v>
      </c>
      <c r="I11" s="15">
        <v>178083</v>
      </c>
      <c r="J11" s="15">
        <v>167429</v>
      </c>
      <c r="K11" s="6">
        <v>98650</v>
      </c>
      <c r="L11" s="6">
        <v>68779</v>
      </c>
      <c r="M11" s="20">
        <f t="shared" si="0"/>
        <v>0.58920497643777359</v>
      </c>
      <c r="N11" s="20">
        <f t="shared" si="1"/>
        <v>0.41079502356222636</v>
      </c>
      <c r="O11" s="20">
        <f t="shared" si="2"/>
        <v>0.17840995287554723</v>
      </c>
      <c r="P11" s="6" t="s">
        <v>7</v>
      </c>
      <c r="Q11" t="s">
        <v>302</v>
      </c>
    </row>
    <row r="12" spans="1:21" x14ac:dyDescent="0.25">
      <c r="A12" s="10">
        <v>25726</v>
      </c>
      <c r="B12" s="6" t="s">
        <v>304</v>
      </c>
      <c r="C12" s="6" t="s">
        <v>475</v>
      </c>
      <c r="D12" s="14" t="s">
        <v>194</v>
      </c>
      <c r="E12" s="14" t="s">
        <v>4</v>
      </c>
      <c r="F12" s="6">
        <v>278359</v>
      </c>
      <c r="G12" s="16">
        <v>0.6397601658290194</v>
      </c>
      <c r="H12" s="15">
        <v>191855</v>
      </c>
      <c r="I12" s="15">
        <v>178083</v>
      </c>
      <c r="J12" s="15">
        <v>165024</v>
      </c>
      <c r="K12" s="6">
        <v>101741</v>
      </c>
      <c r="L12" s="6">
        <v>63283</v>
      </c>
      <c r="M12" s="20">
        <f t="shared" si="0"/>
        <v>0.61652244522008925</v>
      </c>
      <c r="N12" s="20">
        <f t="shared" si="1"/>
        <v>0.3834775547799108</v>
      </c>
      <c r="O12" s="20">
        <f t="shared" si="2"/>
        <v>0.23304489044017845</v>
      </c>
      <c r="P12" s="6" t="s">
        <v>7</v>
      </c>
      <c r="Q12" t="s">
        <v>302</v>
      </c>
    </row>
    <row r="13" spans="1:21" x14ac:dyDescent="0.25">
      <c r="A13" s="10">
        <v>25726</v>
      </c>
      <c r="B13" s="6" t="s">
        <v>287</v>
      </c>
      <c r="C13" s="6" t="s">
        <v>280</v>
      </c>
      <c r="D13" s="14" t="s">
        <v>194</v>
      </c>
      <c r="E13" s="14" t="s">
        <v>4</v>
      </c>
      <c r="F13" s="6">
        <v>278359</v>
      </c>
      <c r="G13" s="16">
        <v>0.6397601658290194</v>
      </c>
      <c r="H13" s="15">
        <v>191855</v>
      </c>
      <c r="I13" s="15">
        <v>178083</v>
      </c>
      <c r="J13" s="15">
        <v>160676</v>
      </c>
      <c r="K13" s="6">
        <v>106075</v>
      </c>
      <c r="L13" s="6">
        <v>54601</v>
      </c>
      <c r="M13" s="20">
        <f t="shared" si="0"/>
        <v>0.66017949164778811</v>
      </c>
      <c r="N13" s="20">
        <f t="shared" si="1"/>
        <v>0.33982050835221189</v>
      </c>
      <c r="O13" s="20">
        <f t="shared" si="2"/>
        <v>0.32035898329557622</v>
      </c>
      <c r="P13" s="6" t="s">
        <v>7</v>
      </c>
      <c r="Q13" t="s">
        <v>302</v>
      </c>
    </row>
    <row r="14" spans="1:21" x14ac:dyDescent="0.25">
      <c r="A14" s="10">
        <v>25838</v>
      </c>
      <c r="B14" s="6" t="s">
        <v>305</v>
      </c>
      <c r="C14" s="6" t="s">
        <v>476</v>
      </c>
      <c r="D14" s="14" t="s">
        <v>1</v>
      </c>
      <c r="E14" s="14" t="s">
        <v>4</v>
      </c>
      <c r="F14" s="6">
        <v>279574</v>
      </c>
      <c r="G14" s="16">
        <v>0.32635724352049905</v>
      </c>
      <c r="H14" s="15">
        <v>93598</v>
      </c>
      <c r="I14" s="15">
        <v>91241</v>
      </c>
      <c r="J14" s="15">
        <v>86515</v>
      </c>
      <c r="K14" s="6">
        <v>52747</v>
      </c>
      <c r="L14" s="6">
        <v>33768</v>
      </c>
      <c r="M14" s="20">
        <f t="shared" si="0"/>
        <v>0.60968618158700805</v>
      </c>
      <c r="N14" s="20">
        <f t="shared" si="1"/>
        <v>0.39031381841299195</v>
      </c>
      <c r="O14" s="20">
        <f t="shared" si="2"/>
        <v>0.21937236317401609</v>
      </c>
      <c r="P14" s="6" t="s">
        <v>7</v>
      </c>
      <c r="Q14" t="s">
        <v>306</v>
      </c>
    </row>
    <row r="15" spans="1:21" x14ac:dyDescent="0.25">
      <c r="A15" s="10">
        <v>25838</v>
      </c>
      <c r="B15" s="6" t="s">
        <v>307</v>
      </c>
      <c r="C15" s="6" t="s">
        <v>477</v>
      </c>
      <c r="D15" s="14" t="s">
        <v>1</v>
      </c>
      <c r="E15" s="14" t="s">
        <v>4</v>
      </c>
      <c r="F15" s="6">
        <v>279574</v>
      </c>
      <c r="G15" s="16">
        <v>0.32635724352049905</v>
      </c>
      <c r="H15" s="15">
        <v>93598</v>
      </c>
      <c r="I15" s="15">
        <v>91241</v>
      </c>
      <c r="J15" s="15">
        <v>86636</v>
      </c>
      <c r="K15" s="6">
        <v>50858</v>
      </c>
      <c r="L15" s="6">
        <v>35778</v>
      </c>
      <c r="M15" s="20">
        <f t="shared" si="0"/>
        <v>0.58703079551225823</v>
      </c>
      <c r="N15" s="20">
        <f t="shared" si="1"/>
        <v>0.41296920448774183</v>
      </c>
      <c r="O15" s="20">
        <f t="shared" si="2"/>
        <v>0.1740615910245164</v>
      </c>
      <c r="P15" s="6" t="s">
        <v>7</v>
      </c>
      <c r="Q15" t="s">
        <v>306</v>
      </c>
    </row>
    <row r="16" spans="1:21" x14ac:dyDescent="0.25">
      <c r="A16" s="10">
        <v>25838</v>
      </c>
      <c r="B16" s="6" t="s">
        <v>308</v>
      </c>
      <c r="C16" s="6" t="s">
        <v>478</v>
      </c>
      <c r="D16" s="14" t="s">
        <v>194</v>
      </c>
      <c r="E16" s="14" t="s">
        <v>4</v>
      </c>
      <c r="F16" s="6">
        <v>279574</v>
      </c>
      <c r="G16" s="16">
        <v>0.32635724352049905</v>
      </c>
      <c r="H16" s="15">
        <v>93598</v>
      </c>
      <c r="I16" s="15">
        <v>91241</v>
      </c>
      <c r="J16" s="15">
        <v>87839</v>
      </c>
      <c r="K16" s="6">
        <v>51900</v>
      </c>
      <c r="L16" s="6">
        <v>35939</v>
      </c>
      <c r="M16" s="20">
        <f t="shared" si="0"/>
        <v>0.5908537210123066</v>
      </c>
      <c r="N16" s="20">
        <f t="shared" si="1"/>
        <v>0.4091462789876934</v>
      </c>
      <c r="O16" s="20">
        <f t="shared" si="2"/>
        <v>0.1817074420246132</v>
      </c>
      <c r="P16" s="6" t="s">
        <v>7</v>
      </c>
      <c r="Q16" t="s">
        <v>306</v>
      </c>
    </row>
    <row r="17" spans="1:17" x14ac:dyDescent="0.25">
      <c r="A17" s="10">
        <v>25887</v>
      </c>
      <c r="B17" s="6" t="s">
        <v>291</v>
      </c>
      <c r="C17" s="6" t="s">
        <v>479</v>
      </c>
      <c r="D17" s="14" t="s">
        <v>1</v>
      </c>
      <c r="E17" s="14" t="s">
        <v>4</v>
      </c>
      <c r="F17" s="6">
        <v>279409</v>
      </c>
      <c r="G17" s="16">
        <v>0.33256265904104737</v>
      </c>
      <c r="H17" s="15">
        <v>95439</v>
      </c>
      <c r="I17" s="15">
        <v>92921</v>
      </c>
      <c r="J17" s="15">
        <v>87486</v>
      </c>
      <c r="K17" s="6">
        <v>47739</v>
      </c>
      <c r="L17" s="6">
        <v>39747</v>
      </c>
      <c r="M17" s="20">
        <f t="shared" si="0"/>
        <v>0.54567587956930252</v>
      </c>
      <c r="N17" s="20">
        <f t="shared" si="1"/>
        <v>0.45432412043069748</v>
      </c>
      <c r="O17" s="20">
        <f t="shared" si="2"/>
        <v>9.1351759138605049E-2</v>
      </c>
      <c r="P17" s="6" t="s">
        <v>7</v>
      </c>
      <c r="Q17" t="s">
        <v>309</v>
      </c>
    </row>
    <row r="18" spans="1:17" x14ac:dyDescent="0.25">
      <c r="A18" s="10">
        <v>25887</v>
      </c>
      <c r="B18" s="6" t="s">
        <v>310</v>
      </c>
      <c r="C18" s="6" t="s">
        <v>480</v>
      </c>
      <c r="D18" s="14" t="s">
        <v>1</v>
      </c>
      <c r="E18" s="14" t="s">
        <v>4</v>
      </c>
      <c r="F18" s="6">
        <v>279409</v>
      </c>
      <c r="G18" s="16">
        <v>0.33256265904104737</v>
      </c>
      <c r="H18" s="15">
        <v>95439</v>
      </c>
      <c r="I18" s="15">
        <v>92921</v>
      </c>
      <c r="J18" s="15">
        <v>89184</v>
      </c>
      <c r="K18" s="6">
        <v>58614</v>
      </c>
      <c r="L18" s="6">
        <v>30570</v>
      </c>
      <c r="M18" s="20">
        <f t="shared" si="0"/>
        <v>0.65722551130247575</v>
      </c>
      <c r="N18" s="20">
        <f t="shared" si="1"/>
        <v>0.34277448869752419</v>
      </c>
      <c r="O18" s="20">
        <f t="shared" si="2"/>
        <v>0.31445102260495156</v>
      </c>
      <c r="P18" s="6" t="s">
        <v>7</v>
      </c>
      <c r="Q18" t="s">
        <v>309</v>
      </c>
    </row>
    <row r="19" spans="1:17" x14ac:dyDescent="0.25">
      <c r="A19" s="10">
        <v>25887</v>
      </c>
      <c r="B19" s="6" t="s">
        <v>292</v>
      </c>
      <c r="C19" s="6" t="s">
        <v>481</v>
      </c>
      <c r="D19" s="14" t="s">
        <v>194</v>
      </c>
      <c r="E19" s="14" t="s">
        <v>4</v>
      </c>
      <c r="F19" s="6">
        <v>279409</v>
      </c>
      <c r="G19" s="16">
        <v>0.33256265904104737</v>
      </c>
      <c r="H19" s="15">
        <v>95439</v>
      </c>
      <c r="I19" s="15">
        <v>92921</v>
      </c>
      <c r="J19" s="15">
        <v>91133</v>
      </c>
      <c r="K19" s="6">
        <v>77974</v>
      </c>
      <c r="L19" s="6">
        <v>13159</v>
      </c>
      <c r="M19" s="20">
        <f t="shared" si="0"/>
        <v>0.85560664084360216</v>
      </c>
      <c r="N19" s="20">
        <f t="shared" si="1"/>
        <v>0.14439335915639778</v>
      </c>
      <c r="O19" s="20">
        <f t="shared" si="2"/>
        <v>0.71121328168720432</v>
      </c>
      <c r="P19" s="6" t="s">
        <v>7</v>
      </c>
      <c r="Q19" t="s">
        <v>309</v>
      </c>
    </row>
    <row r="20" spans="1:17" x14ac:dyDescent="0.25">
      <c r="A20" s="10">
        <v>25971</v>
      </c>
      <c r="B20" s="6" t="s">
        <v>311</v>
      </c>
      <c r="C20" s="6" t="s">
        <v>482</v>
      </c>
      <c r="D20" s="14" t="s">
        <v>194</v>
      </c>
      <c r="E20" s="14" t="s">
        <v>4</v>
      </c>
      <c r="F20" s="6">
        <v>280421</v>
      </c>
      <c r="G20" s="16">
        <v>0.49878218820987014</v>
      </c>
      <c r="H20" s="15">
        <v>144110</v>
      </c>
      <c r="I20" s="15">
        <v>139869</v>
      </c>
      <c r="J20" s="15">
        <v>136401</v>
      </c>
      <c r="K20" s="6">
        <v>99341</v>
      </c>
      <c r="L20" s="6">
        <v>37060</v>
      </c>
      <c r="M20" s="20">
        <f t="shared" si="0"/>
        <v>0.72830111216193427</v>
      </c>
      <c r="N20" s="20">
        <f t="shared" si="1"/>
        <v>0.27169888783806573</v>
      </c>
      <c r="O20" s="20">
        <f t="shared" si="2"/>
        <v>0.45660222432386854</v>
      </c>
      <c r="P20" s="6" t="s">
        <v>7</v>
      </c>
      <c r="Q20" t="s">
        <v>312</v>
      </c>
    </row>
    <row r="21" spans="1:17" x14ac:dyDescent="0.25">
      <c r="A21" s="10">
        <v>25971</v>
      </c>
      <c r="B21" s="6" t="s">
        <v>290</v>
      </c>
      <c r="C21" s="6" t="s">
        <v>483</v>
      </c>
      <c r="D21" s="14" t="s">
        <v>194</v>
      </c>
      <c r="E21" s="14" t="s">
        <v>4</v>
      </c>
      <c r="F21" s="6">
        <v>280421</v>
      </c>
      <c r="G21" s="16">
        <v>0.49878218820987014</v>
      </c>
      <c r="H21" s="15">
        <v>144110</v>
      </c>
      <c r="I21" s="15">
        <v>139869</v>
      </c>
      <c r="J21" s="15">
        <v>137332</v>
      </c>
      <c r="K21" s="6">
        <v>112714</v>
      </c>
      <c r="L21" s="6">
        <v>24618</v>
      </c>
      <c r="M21" s="20">
        <f t="shared" si="0"/>
        <v>0.82074097806774826</v>
      </c>
      <c r="N21" s="20">
        <f t="shared" si="1"/>
        <v>0.17925902193225177</v>
      </c>
      <c r="O21" s="20">
        <f t="shared" si="2"/>
        <v>0.64148195613549652</v>
      </c>
      <c r="P21" s="6" t="s">
        <v>7</v>
      </c>
      <c r="Q21" t="s">
        <v>312</v>
      </c>
    </row>
    <row r="22" spans="1:17" x14ac:dyDescent="0.25">
      <c r="A22" s="10">
        <v>26090</v>
      </c>
      <c r="B22" s="6" t="s">
        <v>285</v>
      </c>
      <c r="C22" s="6" t="s">
        <v>484</v>
      </c>
      <c r="D22" s="14" t="s">
        <v>1</v>
      </c>
      <c r="E22" s="14" t="s">
        <v>4</v>
      </c>
      <c r="F22" s="6">
        <v>281633</v>
      </c>
      <c r="G22" s="16">
        <v>0.35080050988342987</v>
      </c>
      <c r="H22" s="15">
        <v>101980</v>
      </c>
      <c r="I22" s="15">
        <v>98797</v>
      </c>
      <c r="J22" s="15">
        <v>93646</v>
      </c>
      <c r="K22" s="6">
        <v>74870</v>
      </c>
      <c r="L22" s="6">
        <v>18776</v>
      </c>
      <c r="M22" s="20">
        <f t="shared" si="0"/>
        <v>0.79950024560579203</v>
      </c>
      <c r="N22" s="20">
        <f t="shared" si="1"/>
        <v>0.20049975439420797</v>
      </c>
      <c r="O22" s="20">
        <f t="shared" si="2"/>
        <v>0.59900049121158405</v>
      </c>
      <c r="P22" s="6" t="s">
        <v>7</v>
      </c>
      <c r="Q22" t="s">
        <v>313</v>
      </c>
    </row>
    <row r="23" spans="1:17" x14ac:dyDescent="0.25">
      <c r="A23" s="10">
        <v>26090</v>
      </c>
      <c r="B23" s="6" t="s">
        <v>314</v>
      </c>
      <c r="C23" s="6" t="s">
        <v>485</v>
      </c>
      <c r="D23" s="14" t="s">
        <v>1</v>
      </c>
      <c r="E23" s="14" t="s">
        <v>4</v>
      </c>
      <c r="F23" s="6">
        <v>281633</v>
      </c>
      <c r="G23" s="16">
        <v>0.35080050988342987</v>
      </c>
      <c r="H23" s="15">
        <v>101980</v>
      </c>
      <c r="I23" s="15">
        <v>98797</v>
      </c>
      <c r="J23" s="15">
        <v>91377</v>
      </c>
      <c r="K23" s="6">
        <v>63311</v>
      </c>
      <c r="L23" s="6">
        <v>28066</v>
      </c>
      <c r="M23" s="20">
        <f t="shared" si="0"/>
        <v>0.69285487595346751</v>
      </c>
      <c r="N23" s="20">
        <f t="shared" si="1"/>
        <v>0.30714512404653249</v>
      </c>
      <c r="O23" s="20">
        <f t="shared" si="2"/>
        <v>0.38570975190693502</v>
      </c>
      <c r="P23" s="6" t="s">
        <v>7</v>
      </c>
      <c r="Q23" t="s">
        <v>313</v>
      </c>
    </row>
    <row r="24" spans="1:17" x14ac:dyDescent="0.25">
      <c r="A24" s="10">
        <v>26090</v>
      </c>
      <c r="B24" s="6" t="s">
        <v>315</v>
      </c>
      <c r="C24" s="6" t="s">
        <v>486</v>
      </c>
      <c r="D24" s="14" t="s">
        <v>1</v>
      </c>
      <c r="E24" s="14" t="s">
        <v>4</v>
      </c>
      <c r="F24" s="6">
        <v>281633</v>
      </c>
      <c r="G24" s="16">
        <v>0.35080050988342987</v>
      </c>
      <c r="H24" s="15">
        <v>101980</v>
      </c>
      <c r="I24" s="15">
        <v>98797</v>
      </c>
      <c r="J24" s="15">
        <v>93952</v>
      </c>
      <c r="K24" s="6">
        <v>76521</v>
      </c>
      <c r="L24" s="6">
        <v>17431</v>
      </c>
      <c r="M24" s="20">
        <f t="shared" si="0"/>
        <v>0.81446909059945505</v>
      </c>
      <c r="N24" s="20">
        <f t="shared" si="1"/>
        <v>0.18553090940054495</v>
      </c>
      <c r="O24" s="20">
        <f t="shared" si="2"/>
        <v>0.6289381811989101</v>
      </c>
      <c r="P24" s="6" t="s">
        <v>7</v>
      </c>
      <c r="Q24" t="s">
        <v>313</v>
      </c>
    </row>
    <row r="25" spans="1:17" x14ac:dyDescent="0.25">
      <c r="A25" s="10">
        <v>26090</v>
      </c>
      <c r="B25" s="6" t="s">
        <v>286</v>
      </c>
      <c r="C25" s="6" t="s">
        <v>487</v>
      </c>
      <c r="D25" s="14" t="s">
        <v>1</v>
      </c>
      <c r="E25" s="14" t="s">
        <v>4</v>
      </c>
      <c r="F25" s="6">
        <v>281633</v>
      </c>
      <c r="G25" s="16">
        <v>0.35080050988342987</v>
      </c>
      <c r="H25" s="15">
        <v>101980</v>
      </c>
      <c r="I25" s="15">
        <v>98797</v>
      </c>
      <c r="J25" s="15">
        <v>93222</v>
      </c>
      <c r="K25" s="6">
        <v>68031</v>
      </c>
      <c r="L25" s="6">
        <v>25191</v>
      </c>
      <c r="M25" s="20">
        <f t="shared" si="0"/>
        <v>0.7297740876617107</v>
      </c>
      <c r="N25" s="20">
        <f t="shared" si="1"/>
        <v>0.27022591233828924</v>
      </c>
      <c r="O25" s="20">
        <f t="shared" si="2"/>
        <v>0.45954817532342146</v>
      </c>
      <c r="P25" s="6" t="s">
        <v>7</v>
      </c>
      <c r="Q25" t="s">
        <v>313</v>
      </c>
    </row>
    <row r="26" spans="1:17" x14ac:dyDescent="0.25">
      <c r="A26" s="10">
        <v>26188</v>
      </c>
      <c r="B26" s="6" t="s">
        <v>316</v>
      </c>
      <c r="C26" s="6" t="s">
        <v>279</v>
      </c>
      <c r="D26" s="14" t="s">
        <v>194</v>
      </c>
      <c r="E26" s="14" t="s">
        <v>4</v>
      </c>
      <c r="F26" s="6">
        <v>282052</v>
      </c>
      <c r="G26" s="16">
        <v>0.18183526441932693</v>
      </c>
      <c r="H26" s="15">
        <v>51395</v>
      </c>
      <c r="I26" s="15">
        <v>51287</v>
      </c>
      <c r="J26" s="15">
        <v>50572</v>
      </c>
      <c r="K26" s="6">
        <v>33540</v>
      </c>
      <c r="L26" s="6">
        <v>17032</v>
      </c>
      <c r="M26" s="20">
        <f t="shared" si="0"/>
        <v>0.66321284505259825</v>
      </c>
      <c r="N26" s="20">
        <f t="shared" si="1"/>
        <v>0.33678715494740175</v>
      </c>
      <c r="O26" s="20">
        <f t="shared" si="2"/>
        <v>0.32642569010519651</v>
      </c>
      <c r="P26" s="6" t="s">
        <v>7</v>
      </c>
      <c r="Q26" t="s">
        <v>317</v>
      </c>
    </row>
    <row r="27" spans="1:17" x14ac:dyDescent="0.25">
      <c r="A27" s="10">
        <v>26188</v>
      </c>
      <c r="B27" s="6" t="s">
        <v>318</v>
      </c>
      <c r="C27" s="6" t="s">
        <v>488</v>
      </c>
      <c r="D27" s="14" t="s">
        <v>1</v>
      </c>
      <c r="E27" s="14" t="s">
        <v>4</v>
      </c>
      <c r="F27" s="6">
        <v>282052</v>
      </c>
      <c r="G27" s="16">
        <v>0.18183526441932693</v>
      </c>
      <c r="H27" s="15">
        <v>51395</v>
      </c>
      <c r="I27" s="15">
        <v>51287</v>
      </c>
      <c r="J27" s="15">
        <v>49396</v>
      </c>
      <c r="K27" s="6">
        <v>38376</v>
      </c>
      <c r="L27" s="6">
        <v>11020</v>
      </c>
      <c r="M27" s="20">
        <f t="shared" si="0"/>
        <v>0.77690501255162359</v>
      </c>
      <c r="N27" s="20">
        <f t="shared" si="1"/>
        <v>0.22309498744837639</v>
      </c>
      <c r="O27" s="20">
        <f t="shared" si="2"/>
        <v>0.55381002510324717</v>
      </c>
      <c r="P27" s="6" t="s">
        <v>7</v>
      </c>
      <c r="Q27" t="s">
        <v>317</v>
      </c>
    </row>
    <row r="28" spans="1:17" x14ac:dyDescent="0.25">
      <c r="A28" s="10">
        <v>26188</v>
      </c>
      <c r="B28" s="6" t="s">
        <v>283</v>
      </c>
      <c r="C28" s="6" t="s">
        <v>489</v>
      </c>
      <c r="D28" s="14" t="s">
        <v>1</v>
      </c>
      <c r="E28" s="14" t="s">
        <v>4</v>
      </c>
      <c r="F28" s="6">
        <v>282052</v>
      </c>
      <c r="G28" s="16">
        <v>0.18183526441932693</v>
      </c>
      <c r="H28" s="15">
        <v>51395</v>
      </c>
      <c r="I28" s="15">
        <v>51287</v>
      </c>
      <c r="J28" s="15">
        <v>49945</v>
      </c>
      <c r="K28" s="6">
        <v>31358</v>
      </c>
      <c r="L28" s="6">
        <v>18587</v>
      </c>
      <c r="M28" s="20">
        <f t="shared" si="0"/>
        <v>0.62785063569926924</v>
      </c>
      <c r="N28" s="20">
        <f t="shared" si="1"/>
        <v>0.37214936430073081</v>
      </c>
      <c r="O28" s="20">
        <f t="shared" si="2"/>
        <v>0.25570127139853843</v>
      </c>
      <c r="P28" s="6" t="s">
        <v>7</v>
      </c>
      <c r="Q28" t="s">
        <v>317</v>
      </c>
    </row>
    <row r="29" spans="1:17" x14ac:dyDescent="0.25">
      <c r="A29" s="10">
        <v>26188</v>
      </c>
      <c r="B29" s="6" t="s">
        <v>319</v>
      </c>
      <c r="C29" s="6" t="s">
        <v>490</v>
      </c>
      <c r="D29" s="14" t="s">
        <v>1</v>
      </c>
      <c r="E29" s="14" t="s">
        <v>4</v>
      </c>
      <c r="F29" s="6">
        <v>282052</v>
      </c>
      <c r="G29" s="16">
        <v>0.18183526441932693</v>
      </c>
      <c r="H29" s="15">
        <v>51395</v>
      </c>
      <c r="I29" s="15">
        <v>51287</v>
      </c>
      <c r="J29" s="15">
        <v>48691</v>
      </c>
      <c r="K29" s="6">
        <v>36844</v>
      </c>
      <c r="L29" s="6">
        <v>11847</v>
      </c>
      <c r="M29" s="20">
        <f t="shared" si="0"/>
        <v>0.75669014807664658</v>
      </c>
      <c r="N29" s="20">
        <f t="shared" si="1"/>
        <v>0.24330985192335339</v>
      </c>
      <c r="O29" s="20">
        <f t="shared" si="2"/>
        <v>0.51338029615329317</v>
      </c>
      <c r="P29" s="6" t="s">
        <v>7</v>
      </c>
      <c r="Q29" t="s">
        <v>317</v>
      </c>
    </row>
    <row r="30" spans="1:17" x14ac:dyDescent="0.25">
      <c r="A30" s="10">
        <v>26188</v>
      </c>
      <c r="B30" s="6" t="s">
        <v>284</v>
      </c>
      <c r="C30" s="6" t="s">
        <v>278</v>
      </c>
      <c r="D30" s="14" t="s">
        <v>1</v>
      </c>
      <c r="E30" s="14" t="s">
        <v>4</v>
      </c>
      <c r="F30" s="6">
        <v>282052</v>
      </c>
      <c r="G30" s="16">
        <v>0.18183526441932693</v>
      </c>
      <c r="H30" s="15">
        <v>51395</v>
      </c>
      <c r="I30" s="15">
        <v>51287</v>
      </c>
      <c r="J30" s="15">
        <v>47698</v>
      </c>
      <c r="K30" s="6">
        <v>32903</v>
      </c>
      <c r="L30" s="6">
        <v>14795</v>
      </c>
      <c r="M30" s="20">
        <f t="shared" si="0"/>
        <v>0.68981927963436618</v>
      </c>
      <c r="N30" s="20">
        <f t="shared" si="1"/>
        <v>0.31018072036563377</v>
      </c>
      <c r="O30" s="20">
        <f t="shared" si="2"/>
        <v>0.37963855926873241</v>
      </c>
      <c r="P30" s="6" t="s">
        <v>7</v>
      </c>
      <c r="Q30" t="s">
        <v>317</v>
      </c>
    </row>
    <row r="31" spans="1:17" x14ac:dyDescent="0.25">
      <c r="A31" s="10">
        <v>26279</v>
      </c>
      <c r="B31" s="6" t="s">
        <v>320</v>
      </c>
      <c r="C31" s="6" t="s">
        <v>491</v>
      </c>
      <c r="D31" s="14" t="s">
        <v>1</v>
      </c>
      <c r="E31" s="14" t="s">
        <v>4</v>
      </c>
      <c r="F31" s="6">
        <v>281888</v>
      </c>
      <c r="G31" s="16">
        <v>0.34180241798160971</v>
      </c>
      <c r="H31" s="6">
        <v>96930</v>
      </c>
      <c r="I31" s="6">
        <v>96350</v>
      </c>
      <c r="J31" s="6">
        <v>94958</v>
      </c>
      <c r="K31" s="6">
        <v>78656</v>
      </c>
      <c r="L31" s="6">
        <v>16302</v>
      </c>
      <c r="M31" s="16">
        <f t="shared" si="0"/>
        <v>0.82832410118157507</v>
      </c>
      <c r="N31" s="16">
        <f t="shared" si="1"/>
        <v>0.17167589881842499</v>
      </c>
      <c r="O31" s="20">
        <f t="shared" si="2"/>
        <v>0.65664820236315014</v>
      </c>
      <c r="P31" s="6" t="s">
        <v>7</v>
      </c>
      <c r="Q31" s="6" t="s">
        <v>321</v>
      </c>
    </row>
    <row r="32" spans="1:17" x14ac:dyDescent="0.25">
      <c r="A32" s="10">
        <v>26279</v>
      </c>
      <c r="B32" s="6" t="s">
        <v>322</v>
      </c>
      <c r="C32" s="6" t="s">
        <v>492</v>
      </c>
      <c r="D32" s="14" t="s">
        <v>1</v>
      </c>
      <c r="E32" s="14" t="s">
        <v>4</v>
      </c>
      <c r="F32" s="6">
        <v>281888</v>
      </c>
      <c r="G32" s="16">
        <v>0.34180241798160971</v>
      </c>
      <c r="H32" s="6">
        <v>96930</v>
      </c>
      <c r="I32" s="6">
        <v>96350</v>
      </c>
      <c r="J32" s="6">
        <v>92533</v>
      </c>
      <c r="K32" s="6">
        <v>47619</v>
      </c>
      <c r="L32" s="6">
        <v>44914</v>
      </c>
      <c r="M32" s="16">
        <f t="shared" si="0"/>
        <v>0.5146164071196222</v>
      </c>
      <c r="N32" s="16">
        <f t="shared" si="1"/>
        <v>0.4853835928803778</v>
      </c>
      <c r="O32" s="20">
        <f t="shared" si="2"/>
        <v>2.9232814239244398E-2</v>
      </c>
      <c r="P32" s="6" t="s">
        <v>7</v>
      </c>
      <c r="Q32" s="6" t="s">
        <v>321</v>
      </c>
    </row>
    <row r="33" spans="1:17" x14ac:dyDescent="0.25">
      <c r="A33" s="10">
        <v>26279</v>
      </c>
      <c r="B33" s="6" t="s">
        <v>323</v>
      </c>
      <c r="C33" s="6" t="s">
        <v>493</v>
      </c>
      <c r="D33" s="14" t="s">
        <v>1</v>
      </c>
      <c r="E33" s="14" t="s">
        <v>4</v>
      </c>
      <c r="F33" s="6">
        <v>281888</v>
      </c>
      <c r="G33" s="16">
        <v>0.34180241798160971</v>
      </c>
      <c r="H33" s="6">
        <v>96930</v>
      </c>
      <c r="I33" s="6">
        <v>96350</v>
      </c>
      <c r="J33" s="6">
        <v>91105</v>
      </c>
      <c r="K33" s="6">
        <v>69268</v>
      </c>
      <c r="L33" s="6">
        <v>21837</v>
      </c>
      <c r="M33" s="16">
        <f t="shared" si="0"/>
        <v>0.76030953295647874</v>
      </c>
      <c r="N33" s="16">
        <f t="shared" si="1"/>
        <v>0.2396904670435212</v>
      </c>
      <c r="O33" s="20">
        <f t="shared" si="2"/>
        <v>0.52061906591295748</v>
      </c>
      <c r="P33" s="6" t="s">
        <v>7</v>
      </c>
      <c r="Q33" s="6" t="s">
        <v>321</v>
      </c>
    </row>
    <row r="34" spans="1:17" x14ac:dyDescent="0.25">
      <c r="A34" s="10">
        <v>26279</v>
      </c>
      <c r="B34" s="6" t="s">
        <v>324</v>
      </c>
      <c r="C34" s="6" t="s">
        <v>494</v>
      </c>
      <c r="D34" s="14" t="s">
        <v>1</v>
      </c>
      <c r="E34" s="14" t="s">
        <v>4</v>
      </c>
      <c r="F34" s="6">
        <v>281888</v>
      </c>
      <c r="G34" s="16">
        <v>0.34180241798160971</v>
      </c>
      <c r="H34" s="6">
        <v>96930</v>
      </c>
      <c r="I34" s="6">
        <v>96350</v>
      </c>
      <c r="J34" s="6">
        <v>94205</v>
      </c>
      <c r="K34" s="6">
        <v>79313</v>
      </c>
      <c r="L34" s="6">
        <v>14892</v>
      </c>
      <c r="M34" s="16">
        <f t="shared" si="0"/>
        <v>0.84191921872512077</v>
      </c>
      <c r="N34" s="16">
        <f t="shared" si="1"/>
        <v>0.15808078127487926</v>
      </c>
      <c r="O34" s="20">
        <f t="shared" si="2"/>
        <v>0.68383843745024153</v>
      </c>
      <c r="P34" s="6" t="s">
        <v>7</v>
      </c>
      <c r="Q34" s="6" t="s">
        <v>321</v>
      </c>
    </row>
    <row r="35" spans="1:17" x14ac:dyDescent="0.25">
      <c r="A35" s="10">
        <v>26363</v>
      </c>
      <c r="B35" s="6" t="s">
        <v>325</v>
      </c>
      <c r="C35" s="6" t="s">
        <v>495</v>
      </c>
      <c r="D35" s="17" t="s">
        <v>1</v>
      </c>
      <c r="E35" s="14" t="s">
        <v>4</v>
      </c>
      <c r="F35" s="6">
        <v>600357</v>
      </c>
      <c r="G35" s="16">
        <v>0.28708418490997856</v>
      </c>
      <c r="H35" s="6">
        <v>177490</v>
      </c>
      <c r="I35" s="19">
        <v>172353</v>
      </c>
      <c r="J35" s="19">
        <v>164238</v>
      </c>
      <c r="K35" s="6">
        <v>94291</v>
      </c>
      <c r="L35" s="6">
        <v>69947</v>
      </c>
      <c r="M35" s="20">
        <f t="shared" si="0"/>
        <v>0.57411195947344706</v>
      </c>
      <c r="N35" s="20">
        <f t="shared" si="1"/>
        <v>0.42588804052655294</v>
      </c>
      <c r="O35" s="20">
        <f t="shared" si="2"/>
        <v>0.14822391894689413</v>
      </c>
      <c r="P35" s="6" t="s">
        <v>7</v>
      </c>
      <c r="Q35" t="s">
        <v>326</v>
      </c>
    </row>
    <row r="36" spans="1:17" x14ac:dyDescent="0.25">
      <c r="A36" s="10">
        <v>26363</v>
      </c>
      <c r="B36" s="6" t="s">
        <v>73</v>
      </c>
      <c r="C36" s="6" t="s">
        <v>266</v>
      </c>
      <c r="D36" s="14" t="s">
        <v>194</v>
      </c>
      <c r="E36" s="14" t="s">
        <v>4</v>
      </c>
      <c r="F36" s="6">
        <v>600357</v>
      </c>
      <c r="G36" s="16">
        <v>0.28708418490997856</v>
      </c>
      <c r="H36" s="6">
        <v>177490</v>
      </c>
      <c r="I36" s="19">
        <v>172353</v>
      </c>
      <c r="J36" s="19">
        <v>162741</v>
      </c>
      <c r="K36" s="6">
        <v>98464</v>
      </c>
      <c r="L36" s="6">
        <v>64277</v>
      </c>
      <c r="M36" s="20">
        <f>K36/(K36+L36)</f>
        <v>0.60503499425467455</v>
      </c>
      <c r="N36" s="20">
        <f>L36/(K36+L36)</f>
        <v>0.39496500574532539</v>
      </c>
      <c r="O36" s="20">
        <f t="shared" si="2"/>
        <v>0.21006998850934916</v>
      </c>
      <c r="P36" t="s">
        <v>7</v>
      </c>
      <c r="Q36" t="s">
        <v>326</v>
      </c>
    </row>
    <row r="37" spans="1:17" x14ac:dyDescent="0.25">
      <c r="A37" s="10">
        <v>26363</v>
      </c>
      <c r="B37" s="6" t="s">
        <v>327</v>
      </c>
      <c r="C37" s="6" t="s">
        <v>277</v>
      </c>
      <c r="D37" s="17" t="s">
        <v>1</v>
      </c>
      <c r="E37" s="14" t="s">
        <v>4</v>
      </c>
      <c r="F37" s="6">
        <v>600357</v>
      </c>
      <c r="G37" s="16">
        <v>0.28708418490997856</v>
      </c>
      <c r="H37" s="6">
        <v>177490</v>
      </c>
      <c r="I37" s="19">
        <v>172353</v>
      </c>
      <c r="J37" s="19">
        <v>161841</v>
      </c>
      <c r="K37" s="6">
        <v>126757</v>
      </c>
      <c r="L37" s="6">
        <v>35084</v>
      </c>
      <c r="M37" s="20">
        <f t="shared" si="0"/>
        <v>0.78321933255479148</v>
      </c>
      <c r="N37" s="20">
        <f t="shared" si="1"/>
        <v>0.21678066744520857</v>
      </c>
      <c r="O37" s="20">
        <f t="shared" si="2"/>
        <v>0.56643866510958296</v>
      </c>
      <c r="P37" t="s">
        <v>7</v>
      </c>
      <c r="Q37" t="s">
        <v>326</v>
      </c>
    </row>
    <row r="38" spans="1:17" x14ac:dyDescent="0.25">
      <c r="A38" s="10">
        <v>26454</v>
      </c>
      <c r="B38" s="6" t="s">
        <v>328</v>
      </c>
      <c r="C38" s="6" t="s">
        <v>496</v>
      </c>
      <c r="D38" s="17" t="s">
        <v>1</v>
      </c>
      <c r="E38" s="14" t="s">
        <v>4</v>
      </c>
      <c r="F38" s="6">
        <v>599807</v>
      </c>
      <c r="G38" s="16">
        <v>0.25838478043770746</v>
      </c>
      <c r="H38" s="6">
        <v>155866</v>
      </c>
      <c r="I38" s="19">
        <v>154981</v>
      </c>
      <c r="J38" s="19">
        <v>142551</v>
      </c>
      <c r="K38" s="6">
        <v>110645</v>
      </c>
      <c r="L38" s="6">
        <v>31906</v>
      </c>
      <c r="M38" s="20">
        <f t="shared" si="0"/>
        <v>0.77617835020448822</v>
      </c>
      <c r="N38" s="20">
        <f t="shared" si="1"/>
        <v>0.22382164979551178</v>
      </c>
      <c r="O38" s="20">
        <f t="shared" si="2"/>
        <v>0.55235670040897644</v>
      </c>
      <c r="P38" t="s">
        <v>7</v>
      </c>
      <c r="Q38" t="s">
        <v>329</v>
      </c>
    </row>
    <row r="39" spans="1:17" x14ac:dyDescent="0.25">
      <c r="A39" s="10">
        <v>26454</v>
      </c>
      <c r="B39" s="6" t="s">
        <v>330</v>
      </c>
      <c r="C39" s="6" t="s">
        <v>497</v>
      </c>
      <c r="D39" s="17" t="s">
        <v>1</v>
      </c>
      <c r="E39" s="14" t="s">
        <v>4</v>
      </c>
      <c r="F39" s="6">
        <v>599807</v>
      </c>
      <c r="G39" s="16">
        <v>0.25838478043770746</v>
      </c>
      <c r="H39" s="6">
        <v>155866</v>
      </c>
      <c r="I39" s="19">
        <v>154981</v>
      </c>
      <c r="J39" s="19">
        <v>141853</v>
      </c>
      <c r="K39" s="6">
        <v>108741</v>
      </c>
      <c r="L39" s="6">
        <v>33112</v>
      </c>
      <c r="M39" s="20">
        <f>K39/(K39+L39)</f>
        <v>0.76657525748486111</v>
      </c>
      <c r="N39" s="20">
        <f>L39/(K39+L39)</f>
        <v>0.23342474251513892</v>
      </c>
      <c r="O39" s="20">
        <f t="shared" si="2"/>
        <v>0.53315051496972221</v>
      </c>
      <c r="P39" t="s">
        <v>7</v>
      </c>
      <c r="Q39" t="s">
        <v>329</v>
      </c>
    </row>
    <row r="40" spans="1:17" x14ac:dyDescent="0.25">
      <c r="A40" s="10">
        <v>26454</v>
      </c>
      <c r="B40" s="6" t="s">
        <v>331</v>
      </c>
      <c r="C40" s="6" t="s">
        <v>276</v>
      </c>
      <c r="D40" s="17" t="s">
        <v>194</v>
      </c>
      <c r="E40" s="14" t="s">
        <v>4</v>
      </c>
      <c r="F40" s="6">
        <v>599807</v>
      </c>
      <c r="G40" s="16">
        <v>0.25838478043770746</v>
      </c>
      <c r="H40" s="6">
        <v>155866</v>
      </c>
      <c r="I40" s="19">
        <v>154981</v>
      </c>
      <c r="J40" s="19">
        <v>147316</v>
      </c>
      <c r="K40" s="6">
        <v>98488</v>
      </c>
      <c r="L40" s="6">
        <v>48828</v>
      </c>
      <c r="M40" s="20">
        <f t="shared" si="0"/>
        <v>0.66854924108718672</v>
      </c>
      <c r="N40" s="20">
        <f t="shared" si="1"/>
        <v>0.33145075891281328</v>
      </c>
      <c r="O40" s="20">
        <f t="shared" si="2"/>
        <v>0.33709848217437344</v>
      </c>
      <c r="P40" t="s">
        <v>7</v>
      </c>
      <c r="Q40" t="s">
        <v>329</v>
      </c>
    </row>
    <row r="41" spans="1:17" x14ac:dyDescent="0.25">
      <c r="A41" s="10">
        <v>26454</v>
      </c>
      <c r="B41" s="6" t="s">
        <v>332</v>
      </c>
      <c r="C41" s="6" t="s">
        <v>498</v>
      </c>
      <c r="D41" s="17" t="s">
        <v>1</v>
      </c>
      <c r="E41" s="14" t="s">
        <v>4</v>
      </c>
      <c r="F41" s="6">
        <v>599807</v>
      </c>
      <c r="G41" s="16">
        <v>0.25838478043770746</v>
      </c>
      <c r="H41" s="6">
        <v>155866</v>
      </c>
      <c r="I41" s="19">
        <v>154981</v>
      </c>
      <c r="J41" s="19">
        <v>151375</v>
      </c>
      <c r="K41" s="6">
        <v>53672</v>
      </c>
      <c r="L41" s="6">
        <v>97703</v>
      </c>
      <c r="M41" s="20">
        <f t="shared" si="0"/>
        <v>0.35456317093311313</v>
      </c>
      <c r="N41" s="20">
        <f t="shared" si="1"/>
        <v>0.64543682906688682</v>
      </c>
      <c r="O41" s="20">
        <f t="shared" si="2"/>
        <v>-0.29087365813377369</v>
      </c>
      <c r="P41" t="s">
        <v>8</v>
      </c>
      <c r="Q41" t="s">
        <v>329</v>
      </c>
    </row>
    <row r="42" spans="1:17" x14ac:dyDescent="0.25">
      <c r="A42" s="10">
        <v>26566</v>
      </c>
      <c r="B42" s="6" t="s">
        <v>333</v>
      </c>
      <c r="C42" s="6" t="s">
        <v>275</v>
      </c>
      <c r="D42" s="17" t="s">
        <v>1</v>
      </c>
      <c r="E42" s="14" t="s">
        <v>4</v>
      </c>
      <c r="F42" s="6">
        <v>603978</v>
      </c>
      <c r="G42" s="16">
        <v>0.25576593849444845</v>
      </c>
      <c r="H42" s="6">
        <v>157465</v>
      </c>
      <c r="I42" s="19">
        <v>154477</v>
      </c>
      <c r="J42" s="19">
        <v>150462</v>
      </c>
      <c r="K42" s="6">
        <v>99003</v>
      </c>
      <c r="L42" s="6">
        <v>51459</v>
      </c>
      <c r="M42" s="20">
        <f t="shared" si="0"/>
        <v>0.65799338038840371</v>
      </c>
      <c r="N42" s="20">
        <f t="shared" si="1"/>
        <v>0.34200661961159629</v>
      </c>
      <c r="O42" s="20">
        <f t="shared" si="2"/>
        <v>0.31598676077680743</v>
      </c>
      <c r="P42" t="s">
        <v>7</v>
      </c>
      <c r="Q42" t="s">
        <v>334</v>
      </c>
    </row>
    <row r="43" spans="1:17" x14ac:dyDescent="0.25">
      <c r="A43" s="10">
        <v>26727</v>
      </c>
      <c r="B43" s="6" t="s">
        <v>248</v>
      </c>
      <c r="C43" s="6" t="s">
        <v>274</v>
      </c>
      <c r="D43" s="17" t="s">
        <v>2</v>
      </c>
      <c r="E43" s="14" t="s">
        <v>4</v>
      </c>
      <c r="F43" s="6">
        <v>606033</v>
      </c>
      <c r="G43" s="16">
        <v>0.24872737953213769</v>
      </c>
      <c r="H43" s="6">
        <v>151484</v>
      </c>
      <c r="I43" s="19">
        <v>150737</v>
      </c>
      <c r="J43" s="19">
        <v>147579</v>
      </c>
      <c r="K43" s="6">
        <v>99666</v>
      </c>
      <c r="L43" s="6">
        <v>47913</v>
      </c>
      <c r="M43" s="20">
        <f t="shared" si="0"/>
        <v>0.67533998739658085</v>
      </c>
      <c r="N43" s="20">
        <f t="shared" si="1"/>
        <v>0.3246600126034192</v>
      </c>
      <c r="O43" s="20">
        <f t="shared" si="2"/>
        <v>0.35067997479316165</v>
      </c>
      <c r="P43" t="s">
        <v>7</v>
      </c>
      <c r="Q43" t="s">
        <v>335</v>
      </c>
    </row>
    <row r="44" spans="1:17" x14ac:dyDescent="0.25">
      <c r="A44" s="10">
        <v>26727</v>
      </c>
      <c r="B44" s="6" t="s">
        <v>249</v>
      </c>
      <c r="C44" s="6" t="s">
        <v>273</v>
      </c>
      <c r="D44" s="17" t="s">
        <v>10</v>
      </c>
      <c r="E44" s="14" t="s">
        <v>4</v>
      </c>
      <c r="F44" s="6">
        <v>606033</v>
      </c>
      <c r="G44" s="16">
        <v>0.24872737953213769</v>
      </c>
      <c r="H44" s="6">
        <v>151484</v>
      </c>
      <c r="I44" s="19">
        <v>150737</v>
      </c>
      <c r="J44" s="19">
        <v>147493</v>
      </c>
      <c r="K44" s="6">
        <v>51634</v>
      </c>
      <c r="L44" s="6">
        <v>95859</v>
      </c>
      <c r="M44" s="20">
        <f t="shared" si="0"/>
        <v>0.35007763080281779</v>
      </c>
      <c r="N44" s="20">
        <f t="shared" si="1"/>
        <v>0.64992236919718227</v>
      </c>
      <c r="O44" s="20">
        <f t="shared" si="2"/>
        <v>-0.29984473839436449</v>
      </c>
      <c r="P44" t="s">
        <v>8</v>
      </c>
      <c r="Q44" t="s">
        <v>335</v>
      </c>
    </row>
    <row r="45" spans="1:17" x14ac:dyDescent="0.25">
      <c r="A45" s="10">
        <v>26804</v>
      </c>
      <c r="B45" s="6" t="s">
        <v>250</v>
      </c>
      <c r="C45" s="6" t="s">
        <v>272</v>
      </c>
      <c r="D45" s="17" t="s">
        <v>2</v>
      </c>
      <c r="E45" s="14" t="s">
        <v>4</v>
      </c>
      <c r="F45" s="6">
        <v>606614</v>
      </c>
      <c r="G45" s="16">
        <v>0.31983600774133136</v>
      </c>
      <c r="H45" s="6">
        <v>201491</v>
      </c>
      <c r="I45" s="19">
        <v>194017</v>
      </c>
      <c r="J45" s="19">
        <v>185014</v>
      </c>
      <c r="K45" s="6">
        <v>119088</v>
      </c>
      <c r="L45" s="6">
        <v>66016</v>
      </c>
      <c r="M45" s="20">
        <f t="shared" si="0"/>
        <v>0.64335724781744319</v>
      </c>
      <c r="N45" s="20">
        <f t="shared" si="1"/>
        <v>0.35664275218255681</v>
      </c>
      <c r="O45" s="20">
        <f t="shared" si="2"/>
        <v>0.28671449563488638</v>
      </c>
      <c r="P45" t="s">
        <v>7</v>
      </c>
      <c r="Q45" t="s">
        <v>335</v>
      </c>
    </row>
    <row r="46" spans="1:17" x14ac:dyDescent="0.25">
      <c r="A46" s="10">
        <v>26846</v>
      </c>
      <c r="B46" s="6" t="s">
        <v>251</v>
      </c>
      <c r="C46" s="6" t="s">
        <v>271</v>
      </c>
      <c r="D46" s="27" t="s">
        <v>2</v>
      </c>
      <c r="E46" s="14" t="s">
        <v>4</v>
      </c>
      <c r="F46" s="6">
        <v>607912</v>
      </c>
      <c r="G46" s="16">
        <v>0.22026049823000698</v>
      </c>
      <c r="H46" s="6">
        <v>134079</v>
      </c>
      <c r="I46" s="19">
        <v>133899</v>
      </c>
      <c r="J46" s="19">
        <v>130987</v>
      </c>
      <c r="K46" s="6">
        <v>70122</v>
      </c>
      <c r="L46" s="6">
        <v>60865</v>
      </c>
      <c r="M46" s="20">
        <f t="shared" si="0"/>
        <v>0.53533556765175172</v>
      </c>
      <c r="N46" s="20">
        <f t="shared" si="1"/>
        <v>0.46466443234824828</v>
      </c>
      <c r="O46" s="20">
        <f t="shared" si="2"/>
        <v>7.0671135303503441E-2</v>
      </c>
      <c r="P46" s="6" t="s">
        <v>7</v>
      </c>
      <c r="Q46" t="s">
        <v>336</v>
      </c>
    </row>
    <row r="47" spans="1:17" x14ac:dyDescent="0.25">
      <c r="A47" s="10">
        <v>26846</v>
      </c>
      <c r="B47" s="6" t="s">
        <v>252</v>
      </c>
      <c r="C47" s="6" t="s">
        <v>270</v>
      </c>
      <c r="D47" s="27" t="s">
        <v>2</v>
      </c>
      <c r="E47" s="14" t="s">
        <v>4</v>
      </c>
      <c r="F47" s="6">
        <v>607912</v>
      </c>
      <c r="G47" s="16">
        <v>0.22026049823000698</v>
      </c>
      <c r="H47" s="6">
        <v>134079</v>
      </c>
      <c r="I47" s="19">
        <v>133899</v>
      </c>
      <c r="J47" s="19">
        <v>131974</v>
      </c>
      <c r="K47" s="6">
        <v>89054</v>
      </c>
      <c r="L47" s="6">
        <v>42920</v>
      </c>
      <c r="M47" s="20">
        <f t="shared" si="0"/>
        <v>0.67478442723566767</v>
      </c>
      <c r="N47" s="20">
        <f t="shared" si="1"/>
        <v>0.32521557276433238</v>
      </c>
      <c r="O47" s="20">
        <f t="shared" si="2"/>
        <v>0.34956885447133529</v>
      </c>
      <c r="P47" t="s">
        <v>7</v>
      </c>
      <c r="Q47" t="s">
        <v>336</v>
      </c>
    </row>
    <row r="48" spans="1:17" x14ac:dyDescent="0.25">
      <c r="A48" s="10">
        <v>26846</v>
      </c>
      <c r="B48" s="6" t="s">
        <v>253</v>
      </c>
      <c r="C48" s="6" t="s">
        <v>269</v>
      </c>
      <c r="D48" s="17" t="s">
        <v>2</v>
      </c>
      <c r="E48" s="14" t="s">
        <v>4</v>
      </c>
      <c r="F48" s="6">
        <v>607912</v>
      </c>
      <c r="G48" s="16">
        <v>0.22026049823000698</v>
      </c>
      <c r="H48" s="6">
        <v>134079</v>
      </c>
      <c r="I48" s="19">
        <v>133899</v>
      </c>
      <c r="J48" s="19">
        <v>127454</v>
      </c>
      <c r="K48" s="6">
        <v>58933</v>
      </c>
      <c r="L48" s="6">
        <v>68521</v>
      </c>
      <c r="M48" s="20">
        <f t="shared" si="0"/>
        <v>0.46238642961382148</v>
      </c>
      <c r="N48" s="20">
        <f t="shared" si="1"/>
        <v>0.53761357038617852</v>
      </c>
      <c r="O48" s="20">
        <f t="shared" si="2"/>
        <v>-7.5227140772357037E-2</v>
      </c>
      <c r="P48" t="s">
        <v>8</v>
      </c>
      <c r="Q48" t="s">
        <v>336</v>
      </c>
    </row>
    <row r="49" spans="1:17" x14ac:dyDescent="0.25">
      <c r="A49" s="10">
        <v>27000</v>
      </c>
      <c r="B49" s="6" t="s">
        <v>337</v>
      </c>
      <c r="C49" s="6" t="s">
        <v>499</v>
      </c>
      <c r="D49" s="17" t="s">
        <v>1</v>
      </c>
      <c r="E49" s="14" t="s">
        <v>4</v>
      </c>
      <c r="F49" s="6">
        <v>613008</v>
      </c>
      <c r="G49" s="16">
        <v>0.33437084018479368</v>
      </c>
      <c r="H49" s="6">
        <v>209128</v>
      </c>
      <c r="I49" s="19">
        <v>204972</v>
      </c>
      <c r="J49" s="19">
        <v>197007</v>
      </c>
      <c r="K49" s="6">
        <v>124726</v>
      </c>
      <c r="L49" s="6">
        <v>72281</v>
      </c>
      <c r="M49" s="20">
        <f t="shared" si="0"/>
        <v>0.63310440745760299</v>
      </c>
      <c r="N49" s="20">
        <f t="shared" si="1"/>
        <v>0.36689559254239695</v>
      </c>
      <c r="O49" s="20">
        <f t="shared" si="2"/>
        <v>0.26620881491520604</v>
      </c>
      <c r="P49" t="s">
        <v>7</v>
      </c>
      <c r="Q49" t="s">
        <v>336</v>
      </c>
    </row>
    <row r="50" spans="1:17" x14ac:dyDescent="0.25">
      <c r="A50" s="10">
        <v>27000</v>
      </c>
      <c r="B50" s="6" t="s">
        <v>254</v>
      </c>
      <c r="C50" s="6" t="s">
        <v>500</v>
      </c>
      <c r="D50" s="17" t="s">
        <v>1</v>
      </c>
      <c r="E50" s="14" t="s">
        <v>4</v>
      </c>
      <c r="F50" s="6">
        <v>613008</v>
      </c>
      <c r="G50" s="16">
        <v>0.33437084018479368</v>
      </c>
      <c r="H50" s="6">
        <v>209128</v>
      </c>
      <c r="I50" s="19">
        <v>204972</v>
      </c>
      <c r="J50" s="19">
        <v>199311</v>
      </c>
      <c r="K50" s="6">
        <v>164834</v>
      </c>
      <c r="L50" s="6">
        <v>34477</v>
      </c>
      <c r="M50" s="20">
        <f t="shared" si="0"/>
        <v>0.82701908073312558</v>
      </c>
      <c r="N50" s="20">
        <f t="shared" si="1"/>
        <v>0.17298091926687439</v>
      </c>
      <c r="O50" s="20">
        <f t="shared" si="2"/>
        <v>0.65403816146625116</v>
      </c>
      <c r="P50" t="s">
        <v>7</v>
      </c>
      <c r="Q50" t="s">
        <v>336</v>
      </c>
    </row>
    <row r="51" spans="1:17" x14ac:dyDescent="0.25">
      <c r="A51" s="10">
        <v>27322</v>
      </c>
      <c r="B51" s="6" t="s">
        <v>261</v>
      </c>
      <c r="C51" s="6" t="s">
        <v>268</v>
      </c>
      <c r="D51" s="17" t="s">
        <v>194</v>
      </c>
      <c r="E51" s="14" t="s">
        <v>4</v>
      </c>
      <c r="F51" s="6">
        <v>616607</v>
      </c>
      <c r="G51" s="16">
        <v>0.62442041689439143</v>
      </c>
      <c r="H51" s="6">
        <v>409788</v>
      </c>
      <c r="I51" s="19">
        <v>385022</v>
      </c>
      <c r="J51" s="19">
        <v>369815</v>
      </c>
      <c r="K51" s="6">
        <v>227418</v>
      </c>
      <c r="L51" s="6">
        <v>142397</v>
      </c>
      <c r="M51" s="20">
        <f t="shared" si="0"/>
        <v>0.61495071860254447</v>
      </c>
      <c r="N51" s="20">
        <f t="shared" si="1"/>
        <v>0.38504928139745548</v>
      </c>
      <c r="O51" s="20">
        <f t="shared" si="2"/>
        <v>0.22990143720508899</v>
      </c>
      <c r="P51" t="s">
        <v>7</v>
      </c>
      <c r="Q51" t="s">
        <v>338</v>
      </c>
    </row>
    <row r="52" spans="1:17" x14ac:dyDescent="0.25">
      <c r="A52" s="10">
        <v>27553</v>
      </c>
      <c r="B52" s="6" t="s">
        <v>260</v>
      </c>
      <c r="C52" s="6" t="s">
        <v>267</v>
      </c>
      <c r="D52" s="17" t="s">
        <v>10</v>
      </c>
      <c r="E52" s="14" t="s">
        <v>4</v>
      </c>
      <c r="F52" s="6">
        <v>618101</v>
      </c>
      <c r="G52" s="16">
        <v>0.34269965588148216</v>
      </c>
      <c r="H52" s="6">
        <v>216287</v>
      </c>
      <c r="I52" s="19">
        <v>211823</v>
      </c>
      <c r="J52" s="19">
        <v>207804</v>
      </c>
      <c r="K52" s="6">
        <v>123066</v>
      </c>
      <c r="L52" s="6">
        <v>84738</v>
      </c>
      <c r="M52" s="20">
        <f t="shared" si="0"/>
        <v>0.59222151642894261</v>
      </c>
      <c r="N52" s="20">
        <f t="shared" si="1"/>
        <v>0.40777848357105734</v>
      </c>
      <c r="O52" s="20">
        <f t="shared" si="2"/>
        <v>0.18444303285788527</v>
      </c>
      <c r="P52" t="s">
        <v>7</v>
      </c>
      <c r="Q52" t="s">
        <v>339</v>
      </c>
    </row>
    <row r="53" spans="1:17" x14ac:dyDescent="0.25">
      <c r="A53" s="10">
        <v>27924</v>
      </c>
      <c r="B53" s="6" t="s">
        <v>340</v>
      </c>
      <c r="C53" s="6" t="s">
        <v>501</v>
      </c>
      <c r="D53" s="17" t="s">
        <v>194</v>
      </c>
      <c r="E53" s="14" t="s">
        <v>4</v>
      </c>
      <c r="F53" s="6">
        <v>623132</v>
      </c>
      <c r="G53" s="16">
        <v>0.31298986410583951</v>
      </c>
      <c r="H53" s="6">
        <v>206552</v>
      </c>
      <c r="I53" s="19">
        <v>195034</v>
      </c>
      <c r="J53" s="19">
        <v>188227</v>
      </c>
      <c r="K53" s="6">
        <v>70679</v>
      </c>
      <c r="L53" s="6">
        <v>117548</v>
      </c>
      <c r="M53" s="20">
        <f t="shared" si="0"/>
        <v>0.37549873291291896</v>
      </c>
      <c r="N53" s="20">
        <f t="shared" si="1"/>
        <v>0.62450126708708098</v>
      </c>
      <c r="O53" s="20">
        <f t="shared" si="2"/>
        <v>-0.24900253417416202</v>
      </c>
      <c r="P53" t="s">
        <v>8</v>
      </c>
      <c r="Q53" t="s">
        <v>341</v>
      </c>
    </row>
    <row r="54" spans="1:17" x14ac:dyDescent="0.25">
      <c r="A54" s="10">
        <v>28099</v>
      </c>
      <c r="B54" s="6" t="s">
        <v>259</v>
      </c>
      <c r="C54" s="6" t="s">
        <v>502</v>
      </c>
      <c r="D54" s="17" t="s">
        <v>1</v>
      </c>
      <c r="E54" s="14" t="s">
        <v>4</v>
      </c>
      <c r="F54" s="6">
        <v>624379</v>
      </c>
      <c r="G54" s="16">
        <v>0.44426061734939837</v>
      </c>
      <c r="H54" s="6">
        <v>293748</v>
      </c>
      <c r="I54" s="19">
        <v>277387</v>
      </c>
      <c r="J54" s="19">
        <v>263197</v>
      </c>
      <c r="K54" s="6">
        <v>200600</v>
      </c>
      <c r="L54" s="6">
        <v>62597</v>
      </c>
      <c r="M54" s="20">
        <f t="shared" si="0"/>
        <v>0.76216674202213552</v>
      </c>
      <c r="N54" s="20">
        <f t="shared" si="1"/>
        <v>0.23783325797786448</v>
      </c>
      <c r="O54" s="20">
        <f t="shared" si="2"/>
        <v>0.52433348404427105</v>
      </c>
      <c r="P54" t="s">
        <v>7</v>
      </c>
      <c r="Q54" t="s">
        <v>342</v>
      </c>
    </row>
    <row r="55" spans="1:17" x14ac:dyDescent="0.25">
      <c r="A55" s="10">
        <v>28197</v>
      </c>
      <c r="B55" s="6" t="s">
        <v>73</v>
      </c>
      <c r="C55" s="6" t="s">
        <v>266</v>
      </c>
      <c r="D55" s="17" t="s">
        <v>194</v>
      </c>
      <c r="E55" s="14" t="s">
        <v>4</v>
      </c>
      <c r="F55" s="6">
        <v>622096</v>
      </c>
      <c r="G55" s="16">
        <v>0.37507555104035389</v>
      </c>
      <c r="H55" s="6">
        <v>241750</v>
      </c>
      <c r="I55" s="19">
        <v>233333</v>
      </c>
      <c r="J55" s="19">
        <v>222979</v>
      </c>
      <c r="K55" s="6">
        <v>140758</v>
      </c>
      <c r="L55" s="6">
        <v>82221</v>
      </c>
      <c r="M55" s="20">
        <f t="shared" si="0"/>
        <v>0.63126123984769866</v>
      </c>
      <c r="N55" s="20">
        <f t="shared" si="1"/>
        <v>0.36873876015230134</v>
      </c>
      <c r="O55" s="20">
        <f t="shared" si="2"/>
        <v>0.26252247969539733</v>
      </c>
      <c r="P55" t="s">
        <v>7</v>
      </c>
      <c r="Q55" t="s">
        <v>343</v>
      </c>
    </row>
    <row r="56" spans="1:17" x14ac:dyDescent="0.25">
      <c r="A56" s="10">
        <v>28463</v>
      </c>
      <c r="B56" s="6" t="s">
        <v>344</v>
      </c>
      <c r="C56" s="6" t="s">
        <v>503</v>
      </c>
      <c r="D56" s="17" t="s">
        <v>1</v>
      </c>
      <c r="E56" s="14" t="s">
        <v>4</v>
      </c>
      <c r="F56" s="6">
        <v>641820</v>
      </c>
      <c r="G56" s="16">
        <v>0.36736312361721357</v>
      </c>
      <c r="H56" s="6">
        <v>256169</v>
      </c>
      <c r="I56" s="19">
        <v>235781</v>
      </c>
      <c r="J56" s="19">
        <v>229994</v>
      </c>
      <c r="K56" s="6">
        <v>169379</v>
      </c>
      <c r="L56" s="6">
        <v>60615</v>
      </c>
      <c r="M56" s="20">
        <f t="shared" si="0"/>
        <v>0.73644964651251776</v>
      </c>
      <c r="N56" s="20">
        <f t="shared" si="1"/>
        <v>0.26355035348748229</v>
      </c>
      <c r="O56" s="20">
        <f t="shared" si="2"/>
        <v>0.47289929302503547</v>
      </c>
      <c r="P56" t="s">
        <v>7</v>
      </c>
      <c r="Q56" t="s">
        <v>345</v>
      </c>
    </row>
    <row r="57" spans="1:17" x14ac:dyDescent="0.25">
      <c r="A57" s="10">
        <v>28547</v>
      </c>
      <c r="B57" s="6" t="s">
        <v>346</v>
      </c>
      <c r="C57" s="6" t="s">
        <v>504</v>
      </c>
      <c r="D57" s="17" t="s">
        <v>1</v>
      </c>
      <c r="E57" s="14" t="s">
        <v>4</v>
      </c>
      <c r="F57" s="6">
        <v>591121</v>
      </c>
      <c r="G57" s="16">
        <v>0.46326894155342135</v>
      </c>
      <c r="H57" s="6">
        <v>280137</v>
      </c>
      <c r="I57" s="19">
        <v>273848</v>
      </c>
      <c r="J57" s="19">
        <v>264981</v>
      </c>
      <c r="K57" s="6">
        <v>214178</v>
      </c>
      <c r="L57" s="6">
        <v>50803</v>
      </c>
      <c r="M57" s="20">
        <f t="shared" si="0"/>
        <v>0.8082768198474608</v>
      </c>
      <c r="N57" s="20">
        <f t="shared" si="1"/>
        <v>0.19172318015253925</v>
      </c>
      <c r="O57" s="20">
        <f t="shared" si="2"/>
        <v>0.61655363969492161</v>
      </c>
      <c r="P57" t="s">
        <v>7</v>
      </c>
      <c r="Q57" t="s">
        <v>347</v>
      </c>
    </row>
    <row r="58" spans="1:17" x14ac:dyDescent="0.25">
      <c r="A58" s="10">
        <v>28638</v>
      </c>
      <c r="B58" s="6" t="s">
        <v>258</v>
      </c>
      <c r="C58" s="6" t="s">
        <v>265</v>
      </c>
      <c r="D58" s="17" t="s">
        <v>194</v>
      </c>
      <c r="E58" s="14" t="s">
        <v>4</v>
      </c>
      <c r="F58" s="6">
        <v>631567</v>
      </c>
      <c r="G58" s="16">
        <v>0.47667468376276784</v>
      </c>
      <c r="H58" s="6">
        <v>317170</v>
      </c>
      <c r="I58" s="19">
        <v>301052</v>
      </c>
      <c r="J58" s="19">
        <v>288571</v>
      </c>
      <c r="K58" s="6">
        <v>176621</v>
      </c>
      <c r="L58" s="6">
        <v>111950</v>
      </c>
      <c r="M58" s="20">
        <f t="shared" si="0"/>
        <v>0.61205387928793953</v>
      </c>
      <c r="N58" s="20">
        <f t="shared" si="1"/>
        <v>0.38794612071206047</v>
      </c>
      <c r="O58" s="20">
        <f t="shared" si="2"/>
        <v>0.22410775857587906</v>
      </c>
      <c r="P58" t="s">
        <v>7</v>
      </c>
      <c r="Q58" t="s">
        <v>348</v>
      </c>
    </row>
    <row r="59" spans="1:17" x14ac:dyDescent="0.25">
      <c r="A59" s="10">
        <v>28638</v>
      </c>
      <c r="B59" s="6" t="s">
        <v>349</v>
      </c>
      <c r="C59" s="6" t="s">
        <v>264</v>
      </c>
      <c r="D59" s="17" t="s">
        <v>194</v>
      </c>
      <c r="E59" s="14" t="s">
        <v>4</v>
      </c>
      <c r="F59" s="6">
        <v>631567</v>
      </c>
      <c r="G59" s="16">
        <v>0.476681017215909</v>
      </c>
      <c r="H59" s="6">
        <v>317170</v>
      </c>
      <c r="I59" s="19">
        <v>301056</v>
      </c>
      <c r="J59" s="19">
        <v>289161</v>
      </c>
      <c r="K59" s="6">
        <v>222502</v>
      </c>
      <c r="L59" s="6">
        <v>66659</v>
      </c>
      <c r="M59" s="20">
        <f t="shared" si="0"/>
        <v>0.76947444503235218</v>
      </c>
      <c r="N59" s="20">
        <f t="shared" si="1"/>
        <v>0.23052555496764779</v>
      </c>
      <c r="O59" s="20">
        <f t="shared" si="2"/>
        <v>0.53894889006470437</v>
      </c>
      <c r="P59" t="s">
        <v>7</v>
      </c>
      <c r="Q59" t="s">
        <v>348</v>
      </c>
    </row>
    <row r="60" spans="1:17" x14ac:dyDescent="0.25">
      <c r="A60" s="10">
        <v>28827</v>
      </c>
      <c r="B60" s="6" t="s">
        <v>350</v>
      </c>
      <c r="C60" s="6" t="s">
        <v>263</v>
      </c>
      <c r="D60" s="17" t="s">
        <v>10</v>
      </c>
      <c r="E60" s="14" t="s">
        <v>4</v>
      </c>
      <c r="F60" s="6">
        <v>593676</v>
      </c>
      <c r="G60" s="16">
        <v>0.43591959250500273</v>
      </c>
      <c r="H60" s="6">
        <v>263372</v>
      </c>
      <c r="I60" s="19">
        <v>258795</v>
      </c>
      <c r="J60" s="19">
        <v>255037</v>
      </c>
      <c r="K60" s="6">
        <v>89915</v>
      </c>
      <c r="L60" s="6">
        <v>165122</v>
      </c>
      <c r="M60" s="20">
        <f>K60/(K60+L60)</f>
        <v>0.35255668785313504</v>
      </c>
      <c r="N60" s="20">
        <f>L60/(K60+L60)</f>
        <v>0.64744331214686501</v>
      </c>
      <c r="O60" s="20">
        <f t="shared" si="2"/>
        <v>-0.29488662429372997</v>
      </c>
      <c r="P60" t="s">
        <v>8</v>
      </c>
      <c r="Q60" t="s">
        <v>351</v>
      </c>
    </row>
    <row r="61" spans="1:17" x14ac:dyDescent="0.25">
      <c r="A61" s="10">
        <v>28904</v>
      </c>
      <c r="B61" s="6" t="s">
        <v>352</v>
      </c>
      <c r="C61" s="6" t="s">
        <v>505</v>
      </c>
      <c r="D61" s="14" t="s">
        <v>10</v>
      </c>
      <c r="E61" s="14" t="s">
        <v>4</v>
      </c>
      <c r="F61" s="6">
        <v>594923</v>
      </c>
      <c r="G61" s="16">
        <v>0.47531361201365557</v>
      </c>
      <c r="H61" s="6">
        <v>293958</v>
      </c>
      <c r="I61" s="19">
        <v>282775</v>
      </c>
      <c r="J61" s="19">
        <v>250583</v>
      </c>
      <c r="K61" s="6">
        <v>86057</v>
      </c>
      <c r="L61" s="6">
        <v>164526</v>
      </c>
      <c r="M61" s="20">
        <f>K61/(K61+L61)</f>
        <v>0.3434271279376494</v>
      </c>
      <c r="N61" s="20">
        <f>L61/(K61+L61)</f>
        <v>0.6565728720623506</v>
      </c>
      <c r="O61" s="20">
        <f t="shared" si="2"/>
        <v>-0.3131457441247012</v>
      </c>
      <c r="P61" s="6" t="s">
        <v>8</v>
      </c>
      <c r="Q61" t="s">
        <v>353</v>
      </c>
    </row>
    <row r="62" spans="1:17" x14ac:dyDescent="0.25">
      <c r="A62" s="10">
        <v>28904</v>
      </c>
      <c r="B62" s="6" t="s">
        <v>354</v>
      </c>
      <c r="C62" s="6" t="s">
        <v>506</v>
      </c>
      <c r="D62" s="14" t="s">
        <v>11</v>
      </c>
      <c r="E62" s="14" t="s">
        <v>4</v>
      </c>
      <c r="F62" s="6">
        <v>594923</v>
      </c>
      <c r="G62" s="16">
        <v>0.47526990887896414</v>
      </c>
      <c r="H62" s="6">
        <v>293958</v>
      </c>
      <c r="I62" s="19">
        <v>282749</v>
      </c>
      <c r="J62" s="19">
        <v>225578</v>
      </c>
      <c r="K62" s="6">
        <v>79012</v>
      </c>
      <c r="L62" s="6">
        <v>146566</v>
      </c>
      <c r="M62" s="20">
        <f>K62/(K62+L62)</f>
        <v>0.35026465346798002</v>
      </c>
      <c r="N62" s="20">
        <f>L62/(K62+L62)</f>
        <v>0.64973534653201992</v>
      </c>
      <c r="O62" s="20">
        <f t="shared" si="2"/>
        <v>-0.29947069306403989</v>
      </c>
      <c r="P62" s="6" t="s">
        <v>8</v>
      </c>
      <c r="Q62" t="s">
        <v>353</v>
      </c>
    </row>
    <row r="63" spans="1:17" x14ac:dyDescent="0.25">
      <c r="A63" s="10">
        <v>28904</v>
      </c>
      <c r="B63" s="6" t="s">
        <v>355</v>
      </c>
      <c r="C63" s="6" t="s">
        <v>507</v>
      </c>
      <c r="D63" s="14" t="s">
        <v>10</v>
      </c>
      <c r="E63" s="14" t="s">
        <v>4</v>
      </c>
      <c r="F63" s="6">
        <v>594923</v>
      </c>
      <c r="G63" s="16">
        <v>0.47528335599733074</v>
      </c>
      <c r="H63" s="6">
        <v>293958</v>
      </c>
      <c r="I63" s="19">
        <v>282757</v>
      </c>
      <c r="J63" s="19">
        <v>271760</v>
      </c>
      <c r="K63" s="6">
        <v>129514</v>
      </c>
      <c r="L63" s="6">
        <v>142246</v>
      </c>
      <c r="M63" s="20">
        <f>K63/(K63+L63)</f>
        <v>0.47657491904621724</v>
      </c>
      <c r="N63" s="20">
        <f>L63/(K63+L63)</f>
        <v>0.52342508095378271</v>
      </c>
      <c r="O63" s="20">
        <f t="shared" si="2"/>
        <v>-4.6850161907565468E-2</v>
      </c>
      <c r="P63" s="6" t="s">
        <v>8</v>
      </c>
      <c r="Q63" t="s">
        <v>353</v>
      </c>
    </row>
    <row r="64" spans="1:17" x14ac:dyDescent="0.25">
      <c r="A64" s="10">
        <v>28995</v>
      </c>
      <c r="B64" s="6" t="s">
        <v>255</v>
      </c>
      <c r="C64" s="6" t="s">
        <v>257</v>
      </c>
      <c r="D64" s="14" t="s">
        <v>194</v>
      </c>
      <c r="E64" s="14" t="s">
        <v>4</v>
      </c>
      <c r="F64" s="6">
        <v>595224</v>
      </c>
      <c r="G64" s="16">
        <v>0.34448207733559133</v>
      </c>
      <c r="H64" s="6">
        <v>210064</v>
      </c>
      <c r="I64" s="19">
        <v>205044</v>
      </c>
      <c r="J64" s="19">
        <v>198205</v>
      </c>
      <c r="K64" s="6">
        <v>141313</v>
      </c>
      <c r="L64" s="6">
        <v>56892</v>
      </c>
      <c r="M64" s="20">
        <f t="shared" si="0"/>
        <v>0.71296385055876488</v>
      </c>
      <c r="N64" s="20">
        <f t="shared" si="1"/>
        <v>0.28703614944123507</v>
      </c>
      <c r="O64" s="20">
        <f t="shared" si="2"/>
        <v>0.42592770111752981</v>
      </c>
      <c r="P64" t="s">
        <v>7</v>
      </c>
      <c r="Q64" t="s">
        <v>356</v>
      </c>
    </row>
    <row r="65" spans="1:30" x14ac:dyDescent="0.25">
      <c r="A65" s="10">
        <v>28995</v>
      </c>
      <c r="B65" s="6" t="s">
        <v>256</v>
      </c>
      <c r="C65" s="6" t="s">
        <v>508</v>
      </c>
      <c r="D65" s="17" t="s">
        <v>194</v>
      </c>
      <c r="E65" s="14" t="s">
        <v>4</v>
      </c>
      <c r="F65" s="6">
        <v>595224</v>
      </c>
      <c r="G65" s="16">
        <v>0.34447703721624129</v>
      </c>
      <c r="H65" s="6">
        <v>210064</v>
      </c>
      <c r="I65" s="19">
        <v>205041</v>
      </c>
      <c r="J65" s="19">
        <v>197525</v>
      </c>
      <c r="K65" s="6">
        <v>115631</v>
      </c>
      <c r="L65" s="6">
        <v>81894</v>
      </c>
      <c r="M65" s="20">
        <f t="shared" si="0"/>
        <v>0.58539931654220989</v>
      </c>
      <c r="N65" s="20">
        <f t="shared" si="1"/>
        <v>0.41460068345779016</v>
      </c>
      <c r="O65" s="20">
        <f t="shared" si="2"/>
        <v>0.17079863308441973</v>
      </c>
      <c r="P65" t="s">
        <v>7</v>
      </c>
      <c r="Q65" t="s">
        <v>356</v>
      </c>
    </row>
    <row r="66" spans="1:30" x14ac:dyDescent="0.25">
      <c r="A66" s="10">
        <v>29191</v>
      </c>
      <c r="B66" s="6" t="s">
        <v>357</v>
      </c>
      <c r="C66" s="6" t="s">
        <v>509</v>
      </c>
      <c r="D66" s="17" t="s">
        <v>1</v>
      </c>
      <c r="E66" s="17" t="s">
        <v>4</v>
      </c>
      <c r="F66" s="6">
        <v>598369</v>
      </c>
      <c r="G66" s="16">
        <v>0.1908036679707672</v>
      </c>
      <c r="H66" s="6">
        <v>115828</v>
      </c>
      <c r="I66" s="19">
        <v>114171</v>
      </c>
      <c r="J66" s="19">
        <v>106987</v>
      </c>
      <c r="K66" s="6">
        <v>76978</v>
      </c>
      <c r="L66" s="6">
        <v>30009</v>
      </c>
      <c r="M66" s="20">
        <f t="shared" si="0"/>
        <v>0.71950797760475571</v>
      </c>
      <c r="N66" s="20">
        <f t="shared" si="1"/>
        <v>0.28049202239524429</v>
      </c>
      <c r="O66" s="20">
        <f t="shared" si="2"/>
        <v>0.43901595520951142</v>
      </c>
      <c r="P66" t="s">
        <v>7</v>
      </c>
      <c r="Q66" t="s">
        <v>358</v>
      </c>
    </row>
    <row r="67" spans="1:30" x14ac:dyDescent="0.25">
      <c r="A67" s="10">
        <v>29191</v>
      </c>
      <c r="B67" s="6" t="s">
        <v>359</v>
      </c>
      <c r="C67" s="6" t="s">
        <v>262</v>
      </c>
      <c r="D67" s="17" t="s">
        <v>194</v>
      </c>
      <c r="E67" s="17" t="s">
        <v>4</v>
      </c>
      <c r="F67" s="6">
        <v>598369</v>
      </c>
      <c r="G67" s="16">
        <v>0.19083207853348017</v>
      </c>
      <c r="H67" s="6">
        <v>115828</v>
      </c>
      <c r="I67" s="19">
        <v>114188</v>
      </c>
      <c r="J67" s="19">
        <v>112070</v>
      </c>
      <c r="K67" s="6">
        <v>75656</v>
      </c>
      <c r="L67" s="6">
        <v>36414</v>
      </c>
      <c r="M67" s="20">
        <f>K67/(K67+L67)</f>
        <v>0.67507807620237348</v>
      </c>
      <c r="N67" s="20">
        <f>L67/(K67+L67)</f>
        <v>0.32492192379762647</v>
      </c>
      <c r="O67" s="20">
        <f t="shared" si="2"/>
        <v>0.35015615240474701</v>
      </c>
      <c r="P67" t="s">
        <v>7</v>
      </c>
      <c r="Q67" t="s">
        <v>358</v>
      </c>
    </row>
    <row r="68" spans="1:30" x14ac:dyDescent="0.25">
      <c r="A68" s="10">
        <v>29282</v>
      </c>
      <c r="B68" s="6" t="s">
        <v>360</v>
      </c>
      <c r="C68" s="6" t="s">
        <v>519</v>
      </c>
      <c r="D68" s="14" t="s">
        <v>194</v>
      </c>
      <c r="E68" s="17" t="s">
        <v>4</v>
      </c>
      <c r="F68" s="6">
        <v>600415</v>
      </c>
      <c r="G68" s="16">
        <v>0.28902175994936835</v>
      </c>
      <c r="H68" s="6">
        <v>179341</v>
      </c>
      <c r="I68" s="19">
        <v>173533</v>
      </c>
      <c r="J68" s="19">
        <v>168148</v>
      </c>
      <c r="K68" s="6">
        <v>148245</v>
      </c>
      <c r="L68" s="6">
        <v>19903</v>
      </c>
      <c r="M68" s="20">
        <f>K68/(K68+L68)</f>
        <v>0.8816340366819706</v>
      </c>
      <c r="N68" s="20">
        <f>L68/(K68+L68)</f>
        <v>0.11836596331802936</v>
      </c>
      <c r="O68" s="20">
        <f t="shared" ref="O68:O131" si="3">M68-N68</f>
        <v>0.7632680733639412</v>
      </c>
      <c r="P68" t="s">
        <v>7</v>
      </c>
      <c r="Q68" t="s">
        <v>361</v>
      </c>
      <c r="R68" t="s">
        <v>362</v>
      </c>
      <c r="S68" s="21">
        <v>0.28000000000000003</v>
      </c>
      <c r="T68">
        <v>5155</v>
      </c>
      <c r="U68">
        <v>230</v>
      </c>
      <c r="W68" s="6"/>
      <c r="X68" s="6"/>
    </row>
    <row r="69" spans="1:30" x14ac:dyDescent="0.25">
      <c r="A69" s="10">
        <v>29380</v>
      </c>
      <c r="B69" s="6" t="s">
        <v>363</v>
      </c>
      <c r="C69" s="6" t="s">
        <v>520</v>
      </c>
      <c r="D69" s="14" t="s">
        <v>2</v>
      </c>
      <c r="E69" s="17" t="s">
        <v>4</v>
      </c>
      <c r="F69" s="6">
        <v>600371</v>
      </c>
      <c r="G69" s="16">
        <v>0.17565472016469816</v>
      </c>
      <c r="H69" s="6"/>
      <c r="I69" s="19">
        <v>105719</v>
      </c>
      <c r="J69" s="19">
        <f>K69+L69</f>
        <v>102193</v>
      </c>
      <c r="K69" s="6">
        <v>71539</v>
      </c>
      <c r="L69" s="6">
        <v>30654</v>
      </c>
      <c r="M69" s="20">
        <f t="shared" ref="M69:M134" si="4">K69/(K69+L69)</f>
        <v>0.70003816308357714</v>
      </c>
      <c r="N69" s="20">
        <f t="shared" ref="N69:N134" si="5">L69/(K69+L69)</f>
        <v>0.29996183691642286</v>
      </c>
      <c r="O69" s="20">
        <f t="shared" si="3"/>
        <v>0.40007632616715427</v>
      </c>
      <c r="P69" t="s">
        <v>7</v>
      </c>
      <c r="Q69" t="s">
        <v>364</v>
      </c>
      <c r="R69" t="s">
        <v>365</v>
      </c>
      <c r="S69" s="21">
        <v>0.18</v>
      </c>
      <c r="T69">
        <v>3199</v>
      </c>
      <c r="U69">
        <v>66</v>
      </c>
      <c r="W69" s="6"/>
      <c r="X69" s="6"/>
      <c r="Y69" s="6"/>
      <c r="Z69" s="6"/>
      <c r="AA69" s="6"/>
      <c r="AB69" s="6"/>
      <c r="AC69" s="6"/>
      <c r="AD69" s="6"/>
    </row>
    <row r="70" spans="1:30" x14ac:dyDescent="0.25">
      <c r="A70" s="10">
        <v>29380</v>
      </c>
      <c r="B70" s="6" t="s">
        <v>366</v>
      </c>
      <c r="C70" s="6" t="s">
        <v>521</v>
      </c>
      <c r="D70" s="14" t="s">
        <v>2</v>
      </c>
      <c r="E70" s="17" t="s">
        <v>4</v>
      </c>
      <c r="F70" s="6">
        <v>600371</v>
      </c>
      <c r="G70" s="16">
        <v>0.17565472016469816</v>
      </c>
      <c r="H70" s="6"/>
      <c r="I70" s="19">
        <v>105719</v>
      </c>
      <c r="J70" s="19">
        <f t="shared" ref="J70:J71" si="6">K70+L70</f>
        <v>101634</v>
      </c>
      <c r="K70" s="6">
        <v>71491</v>
      </c>
      <c r="L70" s="6">
        <v>30143</v>
      </c>
      <c r="M70" s="20">
        <f t="shared" si="4"/>
        <v>0.70341617962492864</v>
      </c>
      <c r="N70" s="20">
        <f t="shared" si="5"/>
        <v>0.29658382037507136</v>
      </c>
      <c r="O70" s="20">
        <f t="shared" si="3"/>
        <v>0.40683235924985728</v>
      </c>
      <c r="P70" t="s">
        <v>7</v>
      </c>
      <c r="Q70" t="s">
        <v>364</v>
      </c>
      <c r="R70" t="s">
        <v>365</v>
      </c>
      <c r="S70" s="21">
        <v>0.18</v>
      </c>
      <c r="T70">
        <v>3757</v>
      </c>
      <c r="U70">
        <v>67</v>
      </c>
      <c r="W70" s="6"/>
      <c r="X70" s="6"/>
      <c r="Y70" s="6"/>
      <c r="Z70" s="6"/>
      <c r="AA70" s="6"/>
      <c r="AB70" s="6"/>
      <c r="AC70" s="6"/>
      <c r="AD70" s="6"/>
    </row>
    <row r="71" spans="1:30" x14ac:dyDescent="0.25">
      <c r="A71" s="10">
        <v>29380</v>
      </c>
      <c r="B71" s="6" t="s">
        <v>367</v>
      </c>
      <c r="C71" s="6" t="s">
        <v>522</v>
      </c>
      <c r="D71" s="14" t="s">
        <v>1</v>
      </c>
      <c r="E71" s="17" t="s">
        <v>4</v>
      </c>
      <c r="F71" s="6">
        <v>600371</v>
      </c>
      <c r="G71" s="16">
        <v>0.17565472016469816</v>
      </c>
      <c r="H71" s="6"/>
      <c r="I71" s="19">
        <v>105719</v>
      </c>
      <c r="J71" s="19">
        <f t="shared" si="6"/>
        <v>102800</v>
      </c>
      <c r="K71" s="6">
        <v>18919</v>
      </c>
      <c r="L71" s="6">
        <v>83881</v>
      </c>
      <c r="M71" s="20">
        <f t="shared" si="4"/>
        <v>0.18403696498054475</v>
      </c>
      <c r="N71" s="20">
        <f t="shared" si="5"/>
        <v>0.81596303501945522</v>
      </c>
      <c r="O71" s="20">
        <f t="shared" si="3"/>
        <v>-0.63192607003891044</v>
      </c>
      <c r="P71" t="s">
        <v>8</v>
      </c>
      <c r="Q71" t="s">
        <v>364</v>
      </c>
      <c r="R71" t="s">
        <v>365</v>
      </c>
      <c r="S71" s="21">
        <v>0.18</v>
      </c>
      <c r="T71">
        <v>2600</v>
      </c>
      <c r="U71">
        <v>58</v>
      </c>
      <c r="W71" s="6"/>
      <c r="X71" s="6"/>
      <c r="Y71" s="6"/>
      <c r="Z71" s="6"/>
      <c r="AA71" s="6"/>
      <c r="AB71" s="6"/>
      <c r="AC71" s="6"/>
      <c r="AD71" s="6"/>
    </row>
    <row r="72" spans="1:30" x14ac:dyDescent="0.25">
      <c r="A72" s="10">
        <v>29492</v>
      </c>
      <c r="B72" s="6" t="s">
        <v>368</v>
      </c>
      <c r="C72" s="6" t="s">
        <v>523</v>
      </c>
      <c r="D72" s="14" t="s">
        <v>1</v>
      </c>
      <c r="E72" s="17" t="s">
        <v>4</v>
      </c>
      <c r="F72" s="6">
        <v>602233</v>
      </c>
      <c r="G72" s="16">
        <v>0.11240998085458619</v>
      </c>
      <c r="H72" s="6">
        <v>68551</v>
      </c>
      <c r="I72" s="6">
        <v>67697</v>
      </c>
      <c r="J72" s="19">
        <v>65601</v>
      </c>
      <c r="K72" s="6">
        <v>54600</v>
      </c>
      <c r="L72" s="6">
        <v>11001</v>
      </c>
      <c r="M72" s="20">
        <f t="shared" si="4"/>
        <v>0.83230438560387798</v>
      </c>
      <c r="N72" s="20">
        <f t="shared" si="5"/>
        <v>0.16769561439612202</v>
      </c>
      <c r="O72" s="20">
        <f t="shared" si="3"/>
        <v>0.66460877120775597</v>
      </c>
      <c r="P72" t="s">
        <v>7</v>
      </c>
      <c r="Q72" t="s">
        <v>369</v>
      </c>
      <c r="R72" t="s">
        <v>370</v>
      </c>
      <c r="S72" s="21">
        <v>0.11</v>
      </c>
      <c r="T72">
        <v>2027</v>
      </c>
      <c r="U72">
        <v>69</v>
      </c>
    </row>
    <row r="73" spans="1:30" x14ac:dyDescent="0.25">
      <c r="A73" s="10">
        <v>29555</v>
      </c>
      <c r="B73" s="6" t="s">
        <v>91</v>
      </c>
      <c r="C73" s="6" t="s">
        <v>524</v>
      </c>
      <c r="D73" s="14" t="s">
        <v>194</v>
      </c>
      <c r="E73" s="17" t="s">
        <v>4</v>
      </c>
      <c r="F73" s="6">
        <v>604950</v>
      </c>
      <c r="G73" s="16">
        <v>0.40647491528225471</v>
      </c>
      <c r="H73" s="6">
        <v>253104</v>
      </c>
      <c r="I73" s="6">
        <v>245897</v>
      </c>
      <c r="J73" s="19">
        <v>231555</v>
      </c>
      <c r="K73" s="6">
        <v>131196</v>
      </c>
      <c r="L73" s="6">
        <v>100359</v>
      </c>
      <c r="M73" s="20">
        <f t="shared" si="4"/>
        <v>0.56658677204119967</v>
      </c>
      <c r="N73" s="20">
        <f t="shared" si="5"/>
        <v>0.43341322795880027</v>
      </c>
      <c r="O73" s="20">
        <f t="shared" si="3"/>
        <v>0.1331735440823994</v>
      </c>
      <c r="P73" t="s">
        <v>7</v>
      </c>
      <c r="Q73" t="s">
        <v>371</v>
      </c>
      <c r="R73" t="s">
        <v>372</v>
      </c>
      <c r="S73" s="21">
        <v>0.42</v>
      </c>
      <c r="T73">
        <v>14092</v>
      </c>
      <c r="U73">
        <v>250</v>
      </c>
    </row>
    <row r="74" spans="1:30" x14ac:dyDescent="0.25">
      <c r="A74" s="10">
        <v>29555</v>
      </c>
      <c r="B74" s="6" t="s">
        <v>92</v>
      </c>
      <c r="C74" s="6" t="s">
        <v>525</v>
      </c>
      <c r="D74" s="14" t="s">
        <v>10</v>
      </c>
      <c r="E74" s="17" t="s">
        <v>4</v>
      </c>
      <c r="F74" s="6">
        <v>604950</v>
      </c>
      <c r="G74" s="16">
        <v>0.40647326225307878</v>
      </c>
      <c r="H74" s="6">
        <v>253104</v>
      </c>
      <c r="I74" s="19">
        <v>245896</v>
      </c>
      <c r="J74" s="19">
        <v>234870</v>
      </c>
      <c r="K74" s="6">
        <v>152654</v>
      </c>
      <c r="L74" s="6">
        <v>82216</v>
      </c>
      <c r="M74" s="20">
        <f t="shared" si="4"/>
        <v>0.64995103674373056</v>
      </c>
      <c r="N74" s="20">
        <f t="shared" si="5"/>
        <v>0.35004896325626944</v>
      </c>
      <c r="O74" s="20">
        <f t="shared" si="3"/>
        <v>0.29990207348746112</v>
      </c>
      <c r="P74" t="s">
        <v>7</v>
      </c>
      <c r="Q74" t="s">
        <v>371</v>
      </c>
      <c r="R74" t="s">
        <v>372</v>
      </c>
      <c r="S74" s="21">
        <v>0.42</v>
      </c>
      <c r="T74">
        <v>10796</v>
      </c>
      <c r="U74">
        <v>230</v>
      </c>
    </row>
    <row r="75" spans="1:30" x14ac:dyDescent="0.25">
      <c r="A75" s="10">
        <v>29681</v>
      </c>
      <c r="B75" s="6" t="s">
        <v>93</v>
      </c>
      <c r="C75" s="6" t="s">
        <v>526</v>
      </c>
      <c r="D75" s="14" t="s">
        <v>373</v>
      </c>
      <c r="E75" s="17" t="s">
        <v>4</v>
      </c>
      <c r="F75" s="6">
        <v>607204</v>
      </c>
      <c r="G75" s="16">
        <v>0.32592505978221487</v>
      </c>
      <c r="H75" s="6">
        <v>201811</v>
      </c>
      <c r="I75" s="19">
        <v>197903</v>
      </c>
      <c r="J75" s="19">
        <v>190944</v>
      </c>
      <c r="K75" s="6">
        <v>87317</v>
      </c>
      <c r="L75" s="6">
        <v>103677</v>
      </c>
      <c r="M75" s="20">
        <f t="shared" si="4"/>
        <v>0.45717142946898853</v>
      </c>
      <c r="N75" s="20">
        <f t="shared" si="5"/>
        <v>0.54282857053101141</v>
      </c>
      <c r="O75" s="20">
        <f t="shared" si="3"/>
        <v>-8.5657141062022879E-2</v>
      </c>
      <c r="P75" t="s">
        <v>8</v>
      </c>
      <c r="Q75" t="s">
        <v>374</v>
      </c>
      <c r="R75" t="s">
        <v>375</v>
      </c>
      <c r="S75" s="21">
        <v>0.32</v>
      </c>
    </row>
    <row r="76" spans="1:30" x14ac:dyDescent="0.25">
      <c r="A76" s="10">
        <v>29681</v>
      </c>
      <c r="B76" s="6" t="s">
        <v>94</v>
      </c>
      <c r="C76" s="6" t="s">
        <v>527</v>
      </c>
      <c r="D76" s="14" t="s">
        <v>194</v>
      </c>
      <c r="E76" s="17" t="s">
        <v>4</v>
      </c>
      <c r="F76" s="6">
        <v>607204</v>
      </c>
      <c r="G76" s="16">
        <v>0.32597446657136647</v>
      </c>
      <c r="H76" s="6">
        <v>201811</v>
      </c>
      <c r="I76" s="19">
        <v>197933</v>
      </c>
      <c r="J76" s="19">
        <v>190467</v>
      </c>
      <c r="K76" s="6">
        <v>106040</v>
      </c>
      <c r="L76" s="6">
        <v>84427</v>
      </c>
      <c r="M76" s="20">
        <f t="shared" si="4"/>
        <v>0.55673686255361821</v>
      </c>
      <c r="N76" s="20">
        <f t="shared" si="5"/>
        <v>0.44326313744638179</v>
      </c>
      <c r="O76" s="20">
        <f t="shared" si="3"/>
        <v>0.11347372510723641</v>
      </c>
      <c r="P76" t="s">
        <v>7</v>
      </c>
      <c r="Q76" t="s">
        <v>374</v>
      </c>
      <c r="R76" t="s">
        <v>375</v>
      </c>
      <c r="S76" s="21">
        <v>0.32</v>
      </c>
    </row>
    <row r="77" spans="1:30" x14ac:dyDescent="0.25">
      <c r="A77" s="10">
        <v>29751</v>
      </c>
      <c r="B77" s="6" t="s">
        <v>376</v>
      </c>
      <c r="C77" s="6" t="s">
        <v>528</v>
      </c>
      <c r="D77" s="14" t="s">
        <v>10</v>
      </c>
      <c r="E77" s="17" t="s">
        <v>4</v>
      </c>
      <c r="F77" s="6">
        <v>607525</v>
      </c>
      <c r="G77" s="16">
        <v>0.29205382494547549</v>
      </c>
      <c r="H77" s="6">
        <v>178718</v>
      </c>
      <c r="I77" s="19">
        <v>177430</v>
      </c>
      <c r="J77" s="19">
        <v>174982</v>
      </c>
      <c r="K77" s="6">
        <v>87868</v>
      </c>
      <c r="L77" s="6">
        <v>87114</v>
      </c>
      <c r="M77" s="20">
        <f t="shared" si="4"/>
        <v>0.50215450732075295</v>
      </c>
      <c r="N77" s="20">
        <f t="shared" si="5"/>
        <v>0.49784549267924699</v>
      </c>
      <c r="O77" s="20">
        <f t="shared" si="3"/>
        <v>4.3090146415059594E-3</v>
      </c>
      <c r="P77" t="s">
        <v>7</v>
      </c>
      <c r="Q77" t="s">
        <v>377</v>
      </c>
      <c r="R77" t="s">
        <v>378</v>
      </c>
      <c r="S77" s="21">
        <v>0.28999999999999998</v>
      </c>
    </row>
    <row r="78" spans="1:30" x14ac:dyDescent="0.25">
      <c r="A78" s="10">
        <v>29856</v>
      </c>
      <c r="B78" s="6" t="s">
        <v>379</v>
      </c>
      <c r="C78" s="6" t="s">
        <v>529</v>
      </c>
      <c r="D78" s="14" t="s">
        <v>1</v>
      </c>
      <c r="E78" s="17" t="s">
        <v>4</v>
      </c>
      <c r="F78" s="6">
        <v>610114</v>
      </c>
      <c r="G78" s="16">
        <v>0.16542318320838401</v>
      </c>
      <c r="H78" s="6">
        <v>101206</v>
      </c>
      <c r="I78" s="19">
        <v>100927</v>
      </c>
      <c r="J78" s="19">
        <v>94301</v>
      </c>
      <c r="K78" s="6">
        <v>64685</v>
      </c>
      <c r="L78" s="6">
        <v>29616</v>
      </c>
      <c r="M78" s="20">
        <f t="shared" si="4"/>
        <v>0.68594182458298425</v>
      </c>
      <c r="N78" s="20">
        <f t="shared" si="5"/>
        <v>0.31405817541701575</v>
      </c>
      <c r="O78" s="20">
        <f t="shared" si="3"/>
        <v>0.3718836491659685</v>
      </c>
      <c r="P78" t="s">
        <v>7</v>
      </c>
      <c r="Q78" t="s">
        <v>380</v>
      </c>
      <c r="R78" t="s">
        <v>381</v>
      </c>
      <c r="S78" s="12">
        <v>0.16159999999999999</v>
      </c>
    </row>
    <row r="79" spans="1:30" x14ac:dyDescent="0.25">
      <c r="A79" s="10">
        <v>29856</v>
      </c>
      <c r="B79" s="6" t="s">
        <v>95</v>
      </c>
      <c r="C79" s="6" t="s">
        <v>530</v>
      </c>
      <c r="D79" s="14" t="s">
        <v>373</v>
      </c>
      <c r="E79" s="17" t="s">
        <v>4</v>
      </c>
      <c r="F79" s="6">
        <v>610114</v>
      </c>
      <c r="G79" s="16">
        <v>0.16542318320838401</v>
      </c>
      <c r="H79" s="6">
        <v>101206</v>
      </c>
      <c r="I79" s="19">
        <v>100927</v>
      </c>
      <c r="J79" s="19">
        <v>95261</v>
      </c>
      <c r="K79" s="6">
        <v>48329</v>
      </c>
      <c r="L79" s="6">
        <v>46932</v>
      </c>
      <c r="M79" s="20">
        <f t="shared" si="4"/>
        <v>0.50733248653698781</v>
      </c>
      <c r="N79" s="20">
        <f t="shared" si="5"/>
        <v>0.49266751346301213</v>
      </c>
      <c r="O79" s="20">
        <f t="shared" si="3"/>
        <v>1.4664973073975685E-2</v>
      </c>
      <c r="P79" t="s">
        <v>7</v>
      </c>
      <c r="Q79" t="s">
        <v>380</v>
      </c>
      <c r="R79" t="s">
        <v>381</v>
      </c>
      <c r="S79" s="12">
        <v>0.16159999999999999</v>
      </c>
    </row>
    <row r="80" spans="1:30" x14ac:dyDescent="0.25">
      <c r="A80" s="10">
        <v>29856</v>
      </c>
      <c r="B80" s="6" t="s">
        <v>99</v>
      </c>
      <c r="C80" s="6" t="s">
        <v>531</v>
      </c>
      <c r="D80" s="14" t="s">
        <v>194</v>
      </c>
      <c r="E80" s="17" t="s">
        <v>4</v>
      </c>
      <c r="F80" s="6">
        <v>610114</v>
      </c>
      <c r="G80" s="16">
        <v>0.16542318320838401</v>
      </c>
      <c r="H80" s="6">
        <v>101206</v>
      </c>
      <c r="I80" s="19">
        <v>100927</v>
      </c>
      <c r="J80" s="19">
        <v>98611</v>
      </c>
      <c r="K80" s="6">
        <v>85351</v>
      </c>
      <c r="L80" s="6">
        <v>13260</v>
      </c>
      <c r="M80" s="20">
        <f t="shared" si="4"/>
        <v>0.86553224285323138</v>
      </c>
      <c r="N80" s="20">
        <f t="shared" si="5"/>
        <v>0.13446775714676862</v>
      </c>
      <c r="O80" s="20">
        <f t="shared" si="3"/>
        <v>0.73106448570646276</v>
      </c>
      <c r="P80" t="s">
        <v>7</v>
      </c>
      <c r="Q80" t="s">
        <v>380</v>
      </c>
      <c r="R80" t="s">
        <v>381</v>
      </c>
      <c r="S80" s="12">
        <v>0.16159999999999999</v>
      </c>
    </row>
    <row r="81" spans="1:19" x14ac:dyDescent="0.25">
      <c r="A81" s="10">
        <v>30108</v>
      </c>
      <c r="B81" s="6" t="s">
        <v>96</v>
      </c>
      <c r="C81" s="6" t="s">
        <v>532</v>
      </c>
      <c r="D81" s="14" t="s">
        <v>1</v>
      </c>
      <c r="E81" s="17" t="s">
        <v>4</v>
      </c>
      <c r="F81" s="6">
        <v>613760</v>
      </c>
      <c r="G81" s="16">
        <v>0.39851407716371218</v>
      </c>
      <c r="H81" s="6">
        <v>246052</v>
      </c>
      <c r="I81" s="19">
        <v>244592</v>
      </c>
      <c r="J81" s="19">
        <v>238174</v>
      </c>
      <c r="K81" s="6">
        <v>85148</v>
      </c>
      <c r="L81" s="6">
        <v>153026</v>
      </c>
      <c r="M81" s="20">
        <f t="shared" si="4"/>
        <v>0.35750333789582406</v>
      </c>
      <c r="N81" s="20">
        <f t="shared" si="5"/>
        <v>0.64249666210417589</v>
      </c>
      <c r="O81" s="20">
        <f t="shared" si="3"/>
        <v>-0.28499332420835183</v>
      </c>
      <c r="P81" t="s">
        <v>8</v>
      </c>
      <c r="Q81" t="s">
        <v>382</v>
      </c>
      <c r="R81" t="s">
        <v>383</v>
      </c>
      <c r="S81" s="12">
        <v>0.40089999999999998</v>
      </c>
    </row>
    <row r="82" spans="1:19" x14ac:dyDescent="0.25">
      <c r="A82" s="10">
        <v>30108</v>
      </c>
      <c r="B82" s="6" t="s">
        <v>97</v>
      </c>
      <c r="C82" s="6" t="s">
        <v>533</v>
      </c>
      <c r="D82" s="14" t="s">
        <v>10</v>
      </c>
      <c r="E82" s="17" t="s">
        <v>4</v>
      </c>
      <c r="F82" s="6">
        <v>613760</v>
      </c>
      <c r="G82" s="16">
        <v>0.39851570646506779</v>
      </c>
      <c r="H82" s="6">
        <v>246052</v>
      </c>
      <c r="I82" s="19">
        <v>244593</v>
      </c>
      <c r="J82" s="19">
        <v>231081</v>
      </c>
      <c r="K82" s="6">
        <v>137187</v>
      </c>
      <c r="L82" s="6">
        <v>93894</v>
      </c>
      <c r="M82" s="20">
        <f t="shared" si="4"/>
        <v>0.59367494514910357</v>
      </c>
      <c r="N82" s="20">
        <f t="shared" si="5"/>
        <v>0.40632505485089643</v>
      </c>
      <c r="O82" s="20">
        <f t="shared" si="3"/>
        <v>0.18734989029820714</v>
      </c>
      <c r="P82" s="11" t="s">
        <v>7</v>
      </c>
      <c r="Q82" t="s">
        <v>382</v>
      </c>
      <c r="R82" t="s">
        <v>383</v>
      </c>
      <c r="S82" s="12">
        <v>0.40089999999999998</v>
      </c>
    </row>
    <row r="83" spans="1:19" x14ac:dyDescent="0.25">
      <c r="A83" s="10">
        <v>30108</v>
      </c>
      <c r="B83" s="6" t="s">
        <v>384</v>
      </c>
      <c r="C83" s="6" t="s">
        <v>534</v>
      </c>
      <c r="D83" s="14" t="s">
        <v>11</v>
      </c>
      <c r="E83" s="17" t="s">
        <v>4</v>
      </c>
      <c r="F83" s="6">
        <v>613760</v>
      </c>
      <c r="G83" s="16">
        <v>0.39851407716371218</v>
      </c>
      <c r="H83" s="6">
        <v>246052</v>
      </c>
      <c r="I83" s="19">
        <v>244592</v>
      </c>
      <c r="J83" s="19">
        <v>203685</v>
      </c>
      <c r="K83" s="6">
        <v>107589</v>
      </c>
      <c r="L83" s="6">
        <v>96096</v>
      </c>
      <c r="M83" s="20">
        <f t="shared" si="4"/>
        <v>0.52821268134619637</v>
      </c>
      <c r="N83" s="20">
        <f t="shared" si="5"/>
        <v>0.47178731865380369</v>
      </c>
      <c r="O83" s="20">
        <f t="shared" si="3"/>
        <v>5.6425362692392678E-2</v>
      </c>
      <c r="P83" s="6" t="s">
        <v>848</v>
      </c>
      <c r="Q83" t="s">
        <v>382</v>
      </c>
      <c r="R83" t="s">
        <v>383</v>
      </c>
      <c r="S83" s="12">
        <v>0.40089999999999998</v>
      </c>
    </row>
    <row r="84" spans="1:19" x14ac:dyDescent="0.25">
      <c r="A84" s="10">
        <v>30108</v>
      </c>
      <c r="B84" s="6" t="s">
        <v>98</v>
      </c>
      <c r="C84" s="6" t="s">
        <v>535</v>
      </c>
      <c r="D84" s="14" t="s">
        <v>194</v>
      </c>
      <c r="E84" s="17" t="s">
        <v>4</v>
      </c>
      <c r="F84" s="6">
        <v>613760</v>
      </c>
      <c r="G84" s="16">
        <v>0.39851407716371218</v>
      </c>
      <c r="H84" s="6">
        <v>246052</v>
      </c>
      <c r="I84" s="19">
        <v>244592</v>
      </c>
      <c r="J84" s="19">
        <v>227347</v>
      </c>
      <c r="K84" s="6">
        <v>187007</v>
      </c>
      <c r="L84" s="6">
        <v>40340</v>
      </c>
      <c r="M84" s="20">
        <f t="shared" si="4"/>
        <v>0.82256198674273251</v>
      </c>
      <c r="N84" s="20">
        <f t="shared" si="5"/>
        <v>0.17743801325726752</v>
      </c>
      <c r="O84" s="20">
        <f t="shared" si="3"/>
        <v>0.64512397348546502</v>
      </c>
      <c r="P84" t="s">
        <v>7</v>
      </c>
      <c r="Q84" t="s">
        <v>382</v>
      </c>
      <c r="R84" t="s">
        <v>383</v>
      </c>
      <c r="S84" s="12">
        <v>0.40089999999999998</v>
      </c>
    </row>
    <row r="85" spans="1:19" x14ac:dyDescent="0.25">
      <c r="A85" s="10">
        <v>30220</v>
      </c>
      <c r="B85" s="6" t="s">
        <v>100</v>
      </c>
      <c r="C85" s="6" t="s">
        <v>536</v>
      </c>
      <c r="D85" s="14" t="s">
        <v>10</v>
      </c>
      <c r="E85" s="17" t="s">
        <v>4</v>
      </c>
      <c r="F85" s="6">
        <v>617223</v>
      </c>
      <c r="G85" s="16">
        <v>0.20105213188750257</v>
      </c>
      <c r="H85" s="6">
        <v>124877</v>
      </c>
      <c r="I85" s="19">
        <v>124094</v>
      </c>
      <c r="J85" s="19">
        <v>121194</v>
      </c>
      <c r="K85" s="6">
        <v>25388</v>
      </c>
      <c r="L85" s="6">
        <v>95806</v>
      </c>
      <c r="M85" s="20">
        <f t="shared" si="4"/>
        <v>0.20948231760648217</v>
      </c>
      <c r="N85" s="20">
        <f t="shared" si="5"/>
        <v>0.79051768239351783</v>
      </c>
      <c r="O85" s="20">
        <f t="shared" si="3"/>
        <v>-0.58103536478703566</v>
      </c>
      <c r="P85" t="s">
        <v>8</v>
      </c>
      <c r="Q85" t="s">
        <v>385</v>
      </c>
      <c r="R85" t="s">
        <v>386</v>
      </c>
      <c r="S85" s="12">
        <v>0.20230000000000001</v>
      </c>
    </row>
    <row r="86" spans="1:19" x14ac:dyDescent="0.25">
      <c r="A86" s="10">
        <v>30220</v>
      </c>
      <c r="B86" s="6" t="s">
        <v>101</v>
      </c>
      <c r="C86" s="6" t="s">
        <v>537</v>
      </c>
      <c r="D86" s="14" t="s">
        <v>10</v>
      </c>
      <c r="E86" s="17" t="s">
        <v>4</v>
      </c>
      <c r="F86" s="6">
        <v>617223</v>
      </c>
      <c r="G86" s="16">
        <v>0.20105213188750257</v>
      </c>
      <c r="H86" s="6">
        <v>124877</v>
      </c>
      <c r="I86" s="19">
        <v>124094</v>
      </c>
      <c r="J86" s="19">
        <v>121716</v>
      </c>
      <c r="K86" s="6">
        <v>43251</v>
      </c>
      <c r="L86" s="6">
        <v>78465</v>
      </c>
      <c r="M86" s="20">
        <f t="shared" si="4"/>
        <v>0.35534358671004634</v>
      </c>
      <c r="N86" s="20">
        <f t="shared" si="5"/>
        <v>0.64465641328995371</v>
      </c>
      <c r="O86" s="20">
        <f t="shared" si="3"/>
        <v>-0.28931282657990737</v>
      </c>
      <c r="P86" t="s">
        <v>8</v>
      </c>
      <c r="Q86" t="s">
        <v>385</v>
      </c>
      <c r="R86" t="s">
        <v>386</v>
      </c>
      <c r="S86" s="12">
        <v>0.20230000000000001</v>
      </c>
    </row>
    <row r="87" spans="1:19" x14ac:dyDescent="0.25">
      <c r="A87" s="10">
        <v>30220</v>
      </c>
      <c r="B87" s="6" t="s">
        <v>102</v>
      </c>
      <c r="C87" s="6" t="s">
        <v>538</v>
      </c>
      <c r="D87" s="14" t="s">
        <v>194</v>
      </c>
      <c r="E87" s="17" t="s">
        <v>4</v>
      </c>
      <c r="F87" s="6">
        <v>617223</v>
      </c>
      <c r="G87" s="16">
        <v>0.20105213188750257</v>
      </c>
      <c r="H87" s="6">
        <v>124877</v>
      </c>
      <c r="I87" s="19">
        <v>124094</v>
      </c>
      <c r="J87" s="19">
        <v>119903</v>
      </c>
      <c r="K87" s="6">
        <v>103989</v>
      </c>
      <c r="L87" s="6">
        <v>15914</v>
      </c>
      <c r="M87" s="20">
        <f t="shared" si="4"/>
        <v>0.86727604813891224</v>
      </c>
      <c r="N87" s="20">
        <f t="shared" si="5"/>
        <v>0.13272395186108771</v>
      </c>
      <c r="O87" s="20">
        <f t="shared" si="3"/>
        <v>0.73455209627782447</v>
      </c>
      <c r="P87" t="s">
        <v>7</v>
      </c>
      <c r="Q87" t="s">
        <v>385</v>
      </c>
      <c r="R87" t="s">
        <v>386</v>
      </c>
      <c r="S87" s="12">
        <v>0.20230000000000001</v>
      </c>
    </row>
    <row r="88" spans="1:19" x14ac:dyDescent="0.25">
      <c r="A88" s="10">
        <v>30283</v>
      </c>
      <c r="B88" s="6" t="s">
        <v>387</v>
      </c>
      <c r="C88" s="6" t="s">
        <v>539</v>
      </c>
      <c r="D88" s="14" t="s">
        <v>2</v>
      </c>
      <c r="E88" s="17" t="s">
        <v>4</v>
      </c>
      <c r="F88" s="6">
        <v>617966</v>
      </c>
      <c r="G88" s="16">
        <v>0.30818362175265307</v>
      </c>
      <c r="H88" s="6">
        <v>194190</v>
      </c>
      <c r="I88" s="19">
        <v>190447</v>
      </c>
      <c r="J88" s="19">
        <v>180262</v>
      </c>
      <c r="K88" s="6">
        <v>83461</v>
      </c>
      <c r="L88" s="6">
        <v>96801</v>
      </c>
      <c r="M88" s="20">
        <f t="shared" si="4"/>
        <v>0.462998302470848</v>
      </c>
      <c r="N88" s="20">
        <f t="shared" si="5"/>
        <v>0.53700169752915206</v>
      </c>
      <c r="O88" s="20">
        <f t="shared" si="3"/>
        <v>-7.4003395058304056E-2</v>
      </c>
      <c r="P88" t="s">
        <v>8</v>
      </c>
      <c r="Q88" t="s">
        <v>388</v>
      </c>
      <c r="R88" t="s">
        <v>389</v>
      </c>
      <c r="S88" s="12">
        <v>0.31419999999999998</v>
      </c>
    </row>
    <row r="89" spans="1:19" x14ac:dyDescent="0.25">
      <c r="A89" s="10">
        <v>30374</v>
      </c>
      <c r="B89" s="6" t="s">
        <v>390</v>
      </c>
      <c r="C89" s="26" t="s">
        <v>540</v>
      </c>
      <c r="D89" s="14" t="s">
        <v>194</v>
      </c>
      <c r="E89" s="17" t="s">
        <v>4</v>
      </c>
      <c r="F89" s="6">
        <v>619612</v>
      </c>
      <c r="G89" s="16">
        <v>0.29294784478028185</v>
      </c>
      <c r="H89" s="6">
        <v>184414</v>
      </c>
      <c r="I89" s="19">
        <v>181514</v>
      </c>
      <c r="J89" s="19">
        <v>177043</v>
      </c>
      <c r="K89" s="6">
        <v>147063</v>
      </c>
      <c r="L89" s="6">
        <v>29980</v>
      </c>
      <c r="M89" s="20">
        <f t="shared" si="4"/>
        <v>0.83066260738916531</v>
      </c>
      <c r="N89" s="20">
        <f t="shared" si="5"/>
        <v>0.16933739261083466</v>
      </c>
      <c r="O89" s="20">
        <f t="shared" si="3"/>
        <v>0.66132521477833062</v>
      </c>
      <c r="P89" t="s">
        <v>7</v>
      </c>
      <c r="Q89" t="s">
        <v>391</v>
      </c>
      <c r="R89" t="s">
        <v>392</v>
      </c>
      <c r="S89" s="12">
        <v>0.29759999999999998</v>
      </c>
    </row>
    <row r="90" spans="1:19" x14ac:dyDescent="0.25">
      <c r="A90" s="10">
        <v>30472</v>
      </c>
      <c r="B90" s="6" t="s">
        <v>103</v>
      </c>
      <c r="C90" s="26" t="s">
        <v>541</v>
      </c>
      <c r="D90" s="14" t="s">
        <v>10</v>
      </c>
      <c r="E90" s="17" t="s">
        <v>4</v>
      </c>
      <c r="F90" s="6">
        <v>620579</v>
      </c>
      <c r="G90" s="16">
        <v>0.17241157048498257</v>
      </c>
      <c r="H90" s="6">
        <v>107230</v>
      </c>
      <c r="I90" s="19">
        <v>106995</v>
      </c>
      <c r="J90" s="19">
        <v>105121</v>
      </c>
      <c r="K90" s="6">
        <v>22486</v>
      </c>
      <c r="L90" s="6">
        <v>82635</v>
      </c>
      <c r="M90" s="20">
        <f t="shared" si="4"/>
        <v>0.21390587989079252</v>
      </c>
      <c r="N90" s="20">
        <f t="shared" si="5"/>
        <v>0.78609412010920754</v>
      </c>
      <c r="O90" s="20">
        <f t="shared" si="3"/>
        <v>-0.57218824021841508</v>
      </c>
      <c r="P90" t="s">
        <v>8</v>
      </c>
      <c r="Q90" t="s">
        <v>393</v>
      </c>
      <c r="R90" t="s">
        <v>394</v>
      </c>
      <c r="S90" s="12">
        <v>0.17280000000000001</v>
      </c>
    </row>
    <row r="91" spans="1:19" x14ac:dyDescent="0.25">
      <c r="A91" s="10">
        <v>30472</v>
      </c>
      <c r="B91" s="6" t="s">
        <v>104</v>
      </c>
      <c r="C91" s="26" t="s">
        <v>542</v>
      </c>
      <c r="D91" s="14" t="s">
        <v>194</v>
      </c>
      <c r="E91" s="17" t="s">
        <v>4</v>
      </c>
      <c r="F91" s="6">
        <v>620579</v>
      </c>
      <c r="G91" s="16">
        <v>0.17241157048498257</v>
      </c>
      <c r="H91" s="6">
        <v>107230</v>
      </c>
      <c r="I91" s="19">
        <v>106995</v>
      </c>
      <c r="J91" s="19">
        <v>102671</v>
      </c>
      <c r="K91" s="6">
        <v>50879</v>
      </c>
      <c r="L91" s="6">
        <v>51792</v>
      </c>
      <c r="M91" s="20">
        <f t="shared" si="4"/>
        <v>0.49555375909458366</v>
      </c>
      <c r="N91" s="20">
        <f t="shared" si="5"/>
        <v>0.50444624090541634</v>
      </c>
      <c r="O91" s="20">
        <f t="shared" si="3"/>
        <v>-8.8924818108326864E-3</v>
      </c>
      <c r="P91" t="s">
        <v>8</v>
      </c>
      <c r="Q91" t="s">
        <v>393</v>
      </c>
      <c r="R91" t="s">
        <v>394</v>
      </c>
      <c r="S91" s="12">
        <v>0.17280000000000001</v>
      </c>
    </row>
    <row r="92" spans="1:19" x14ac:dyDescent="0.25">
      <c r="A92" s="10">
        <v>30472</v>
      </c>
      <c r="B92" s="6" t="s">
        <v>395</v>
      </c>
      <c r="C92" s="6" t="s">
        <v>543</v>
      </c>
      <c r="D92" s="14" t="s">
        <v>194</v>
      </c>
      <c r="E92" s="17" t="s">
        <v>4</v>
      </c>
      <c r="F92" s="6">
        <v>620579</v>
      </c>
      <c r="G92" s="16">
        <v>0.17241157048498257</v>
      </c>
      <c r="H92" s="6">
        <v>107230</v>
      </c>
      <c r="I92" s="19">
        <v>106995</v>
      </c>
      <c r="J92" s="19">
        <v>102058</v>
      </c>
      <c r="K92" s="6">
        <v>82342</v>
      </c>
      <c r="L92" s="6">
        <v>18716</v>
      </c>
      <c r="M92" s="20">
        <f t="shared" si="4"/>
        <v>0.81479942211403356</v>
      </c>
      <c r="N92" s="20">
        <f t="shared" si="5"/>
        <v>0.18520057788596647</v>
      </c>
      <c r="O92" s="20">
        <f t="shared" si="3"/>
        <v>0.62959884422806711</v>
      </c>
      <c r="P92" t="s">
        <v>7</v>
      </c>
      <c r="Q92" t="s">
        <v>393</v>
      </c>
      <c r="R92" t="s">
        <v>394</v>
      </c>
      <c r="S92" s="12">
        <v>0.17280000000000001</v>
      </c>
    </row>
    <row r="93" spans="1:19" x14ac:dyDescent="0.25">
      <c r="A93" s="10">
        <v>30472</v>
      </c>
      <c r="B93" s="6" t="s">
        <v>105</v>
      </c>
      <c r="C93" s="6" t="s">
        <v>544</v>
      </c>
      <c r="D93" s="14" t="s">
        <v>194</v>
      </c>
      <c r="E93" s="17" t="s">
        <v>4</v>
      </c>
      <c r="F93" s="6">
        <v>620579</v>
      </c>
      <c r="G93" s="16">
        <v>0.17241157048498257</v>
      </c>
      <c r="H93" s="6">
        <v>107230</v>
      </c>
      <c r="I93" s="19">
        <v>106995</v>
      </c>
      <c r="J93" s="19">
        <v>101825</v>
      </c>
      <c r="K93" s="6">
        <v>78904</v>
      </c>
      <c r="L93" s="6">
        <v>22921</v>
      </c>
      <c r="M93" s="20">
        <f t="shared" si="4"/>
        <v>0.77489810950159588</v>
      </c>
      <c r="N93" s="20">
        <f t="shared" si="5"/>
        <v>0.22510189049840412</v>
      </c>
      <c r="O93" s="20">
        <f t="shared" si="3"/>
        <v>0.54979621900319176</v>
      </c>
      <c r="P93" t="s">
        <v>7</v>
      </c>
      <c r="Q93" t="s">
        <v>393</v>
      </c>
      <c r="R93" t="s">
        <v>394</v>
      </c>
      <c r="S93" s="12">
        <v>0.17280000000000001</v>
      </c>
    </row>
    <row r="94" spans="1:19" x14ac:dyDescent="0.25">
      <c r="A94" s="10">
        <v>30472</v>
      </c>
      <c r="B94" s="6" t="s">
        <v>106</v>
      </c>
      <c r="C94" s="6" t="s">
        <v>545</v>
      </c>
      <c r="D94" s="14" t="s">
        <v>194</v>
      </c>
      <c r="E94" s="17" t="s">
        <v>4</v>
      </c>
      <c r="F94" s="6">
        <v>620579</v>
      </c>
      <c r="G94" s="16">
        <v>0.17241157048498257</v>
      </c>
      <c r="H94" s="6">
        <v>107230</v>
      </c>
      <c r="I94" s="19">
        <v>106995</v>
      </c>
      <c r="J94" s="19">
        <v>102795</v>
      </c>
      <c r="K94" s="6">
        <v>85651</v>
      </c>
      <c r="L94" s="6">
        <v>17144</v>
      </c>
      <c r="M94" s="20">
        <f t="shared" si="4"/>
        <v>0.83322146018775234</v>
      </c>
      <c r="N94" s="20">
        <f t="shared" si="5"/>
        <v>0.16677853981224769</v>
      </c>
      <c r="O94" s="20">
        <f t="shared" si="3"/>
        <v>0.66644292037550468</v>
      </c>
      <c r="P94" t="s">
        <v>7</v>
      </c>
      <c r="Q94" t="s">
        <v>393</v>
      </c>
      <c r="R94" t="s">
        <v>394</v>
      </c>
      <c r="S94" s="12">
        <v>0.17280000000000001</v>
      </c>
    </row>
    <row r="95" spans="1:19" x14ac:dyDescent="0.25">
      <c r="A95" s="10">
        <v>30472</v>
      </c>
      <c r="B95" s="6" t="s">
        <v>396</v>
      </c>
      <c r="C95" s="6" t="s">
        <v>546</v>
      </c>
      <c r="D95" s="14" t="s">
        <v>194</v>
      </c>
      <c r="E95" s="17" t="s">
        <v>4</v>
      </c>
      <c r="F95" s="6">
        <v>620579</v>
      </c>
      <c r="G95" s="16">
        <v>0.17241157048498257</v>
      </c>
      <c r="H95" s="6">
        <v>107230</v>
      </c>
      <c r="I95" s="19">
        <v>106995</v>
      </c>
      <c r="J95" s="19">
        <v>102830</v>
      </c>
      <c r="K95" s="6">
        <v>58902</v>
      </c>
      <c r="L95" s="6">
        <v>43928</v>
      </c>
      <c r="M95" s="20">
        <f t="shared" si="4"/>
        <v>0.57280949139356219</v>
      </c>
      <c r="N95" s="20">
        <f t="shared" si="5"/>
        <v>0.42719050860643781</v>
      </c>
      <c r="O95" s="20">
        <f t="shared" si="3"/>
        <v>0.14561898278712437</v>
      </c>
      <c r="P95" t="s">
        <v>7</v>
      </c>
      <c r="Q95" t="s">
        <v>393</v>
      </c>
      <c r="R95" t="s">
        <v>394</v>
      </c>
      <c r="S95" s="12">
        <v>0.17280000000000001</v>
      </c>
    </row>
    <row r="96" spans="1:19" x14ac:dyDescent="0.25">
      <c r="A96" s="10">
        <v>30654</v>
      </c>
      <c r="B96" s="6" t="s">
        <v>397</v>
      </c>
      <c r="C96" s="26" t="s">
        <v>547</v>
      </c>
      <c r="D96" s="11" t="s">
        <v>1</v>
      </c>
      <c r="E96" s="17" t="s">
        <v>4</v>
      </c>
      <c r="F96" s="6">
        <v>624161</v>
      </c>
      <c r="G96" s="16">
        <v>0.38892208901229008</v>
      </c>
      <c r="H96" s="6">
        <v>245144</v>
      </c>
      <c r="I96" s="19">
        <v>242750</v>
      </c>
      <c r="J96" s="19">
        <v>225079</v>
      </c>
      <c r="K96" s="6">
        <v>113861</v>
      </c>
      <c r="L96" s="6">
        <v>111218</v>
      </c>
      <c r="M96" s="20">
        <f t="shared" si="4"/>
        <v>0.50587127186454539</v>
      </c>
      <c r="N96" s="20">
        <f t="shared" si="5"/>
        <v>0.49412872813545466</v>
      </c>
      <c r="O96" s="20">
        <f t="shared" si="3"/>
        <v>1.1742543729090726E-2</v>
      </c>
      <c r="P96" t="s">
        <v>7</v>
      </c>
      <c r="Q96" t="s">
        <v>398</v>
      </c>
      <c r="R96" t="s">
        <v>399</v>
      </c>
      <c r="S96" s="12">
        <v>0.39279999999999998</v>
      </c>
    </row>
    <row r="97" spans="1:19" x14ac:dyDescent="0.25">
      <c r="A97" s="10">
        <v>30654</v>
      </c>
      <c r="B97" s="6" t="s">
        <v>400</v>
      </c>
      <c r="C97" s="26" t="s">
        <v>548</v>
      </c>
      <c r="D97" s="14" t="s">
        <v>2</v>
      </c>
      <c r="E97" s="17" t="s">
        <v>4</v>
      </c>
      <c r="F97" s="6">
        <v>624161</v>
      </c>
      <c r="G97" s="16">
        <v>0.38892208901229008</v>
      </c>
      <c r="H97" s="6">
        <v>245144</v>
      </c>
      <c r="I97" s="19">
        <v>242750</v>
      </c>
      <c r="J97" s="19">
        <v>225543</v>
      </c>
      <c r="K97" s="6">
        <v>89941</v>
      </c>
      <c r="L97" s="6">
        <v>135602</v>
      </c>
      <c r="M97" s="20">
        <f t="shared" si="4"/>
        <v>0.398775399812896</v>
      </c>
      <c r="N97" s="20">
        <f t="shared" si="5"/>
        <v>0.601224600187104</v>
      </c>
      <c r="O97" s="20">
        <f t="shared" si="3"/>
        <v>-0.20244920037420799</v>
      </c>
      <c r="P97" t="s">
        <v>8</v>
      </c>
      <c r="Q97" t="s">
        <v>398</v>
      </c>
      <c r="R97" t="s">
        <v>399</v>
      </c>
      <c r="S97" s="12">
        <v>0.39279999999999998</v>
      </c>
    </row>
    <row r="98" spans="1:19" x14ac:dyDescent="0.25">
      <c r="A98" s="10">
        <v>30654</v>
      </c>
      <c r="B98" s="6" t="s">
        <v>401</v>
      </c>
      <c r="C98" s="26" t="s">
        <v>549</v>
      </c>
      <c r="D98" s="14" t="s">
        <v>2</v>
      </c>
      <c r="E98" s="17" t="s">
        <v>4</v>
      </c>
      <c r="F98" s="6">
        <v>624161</v>
      </c>
      <c r="G98" s="16">
        <v>0.38892208901229008</v>
      </c>
      <c r="H98" s="6">
        <v>245144</v>
      </c>
      <c r="I98" s="19">
        <v>242750</v>
      </c>
      <c r="J98" s="19">
        <v>237818</v>
      </c>
      <c r="K98" s="6">
        <v>84331</v>
      </c>
      <c r="L98" s="6">
        <v>153487</v>
      </c>
      <c r="M98" s="20">
        <f t="shared" si="4"/>
        <v>0.3546030998494647</v>
      </c>
      <c r="N98" s="20">
        <f t="shared" si="5"/>
        <v>0.6453969001505353</v>
      </c>
      <c r="O98" s="20">
        <f t="shared" si="3"/>
        <v>-0.2907938003010706</v>
      </c>
      <c r="P98" t="s">
        <v>8</v>
      </c>
      <c r="Q98" t="s">
        <v>398</v>
      </c>
      <c r="R98" t="s">
        <v>399</v>
      </c>
      <c r="S98" s="12">
        <v>0.39279999999999998</v>
      </c>
    </row>
    <row r="99" spans="1:19" x14ac:dyDescent="0.25">
      <c r="A99" s="10">
        <v>30654</v>
      </c>
      <c r="B99" s="6" t="s">
        <v>115</v>
      </c>
      <c r="C99" s="26" t="s">
        <v>550</v>
      </c>
      <c r="D99" s="14" t="s">
        <v>2</v>
      </c>
      <c r="E99" s="17" t="s">
        <v>4</v>
      </c>
      <c r="F99" s="6">
        <v>624161</v>
      </c>
      <c r="G99" s="16">
        <v>0.38892208901229008</v>
      </c>
      <c r="H99" s="6">
        <v>245144</v>
      </c>
      <c r="I99" s="19">
        <v>242750</v>
      </c>
      <c r="J99" s="19">
        <v>222271</v>
      </c>
      <c r="K99" s="6">
        <v>134401</v>
      </c>
      <c r="L99" s="6">
        <v>87870</v>
      </c>
      <c r="M99" s="20">
        <f t="shared" si="4"/>
        <v>0.60467177454548726</v>
      </c>
      <c r="N99" s="20">
        <f t="shared" si="5"/>
        <v>0.39532822545451274</v>
      </c>
      <c r="O99" s="20">
        <f t="shared" si="3"/>
        <v>0.20934354909097452</v>
      </c>
      <c r="P99" t="s">
        <v>7</v>
      </c>
      <c r="Q99" t="s">
        <v>398</v>
      </c>
      <c r="R99" t="s">
        <v>399</v>
      </c>
      <c r="S99" s="12">
        <v>0.39279999999999998</v>
      </c>
    </row>
    <row r="100" spans="1:19" x14ac:dyDescent="0.25">
      <c r="A100" s="10">
        <v>30654</v>
      </c>
      <c r="B100" s="6" t="s">
        <v>116</v>
      </c>
      <c r="C100" s="26" t="s">
        <v>551</v>
      </c>
      <c r="D100" s="14" t="s">
        <v>194</v>
      </c>
      <c r="E100" s="17" t="s">
        <v>4</v>
      </c>
      <c r="F100" s="6">
        <v>624161</v>
      </c>
      <c r="G100" s="16">
        <v>0.38892208901229008</v>
      </c>
      <c r="H100" s="6">
        <v>245144</v>
      </c>
      <c r="I100" s="19">
        <v>242750</v>
      </c>
      <c r="J100" s="19">
        <v>229395</v>
      </c>
      <c r="K100" s="6">
        <v>154246</v>
      </c>
      <c r="L100" s="6">
        <v>75149</v>
      </c>
      <c r="M100" s="20">
        <f t="shared" si="4"/>
        <v>0.67240349615292394</v>
      </c>
      <c r="N100" s="20">
        <f t="shared" si="5"/>
        <v>0.327596503847076</v>
      </c>
      <c r="O100" s="20">
        <f t="shared" si="3"/>
        <v>0.34480699230584794</v>
      </c>
      <c r="P100" t="s">
        <v>7</v>
      </c>
      <c r="Q100" t="s">
        <v>398</v>
      </c>
      <c r="R100" t="s">
        <v>399</v>
      </c>
      <c r="S100" s="12">
        <v>0.39279999999999998</v>
      </c>
    </row>
    <row r="101" spans="1:19" x14ac:dyDescent="0.25">
      <c r="A101" s="10">
        <v>30654</v>
      </c>
      <c r="B101" s="6" t="s">
        <v>117</v>
      </c>
      <c r="C101" s="26" t="s">
        <v>552</v>
      </c>
      <c r="D101" s="14" t="s">
        <v>194</v>
      </c>
      <c r="E101" s="17" t="s">
        <v>4</v>
      </c>
      <c r="F101" s="6">
        <v>624161</v>
      </c>
      <c r="G101" s="16">
        <v>0.38892208901229008</v>
      </c>
      <c r="H101" s="6">
        <v>245144</v>
      </c>
      <c r="I101" s="19">
        <v>242750</v>
      </c>
      <c r="J101" s="19">
        <v>229057</v>
      </c>
      <c r="K101" s="6">
        <v>143669</v>
      </c>
      <c r="L101" s="6">
        <v>85388</v>
      </c>
      <c r="M101" s="20">
        <f t="shared" si="4"/>
        <v>0.62721942573245959</v>
      </c>
      <c r="N101" s="20">
        <f t="shared" si="5"/>
        <v>0.37278057426754041</v>
      </c>
      <c r="O101" s="20">
        <f t="shared" si="3"/>
        <v>0.25443885146491918</v>
      </c>
      <c r="P101" t="s">
        <v>7</v>
      </c>
      <c r="Q101" t="s">
        <v>398</v>
      </c>
      <c r="R101" t="s">
        <v>399</v>
      </c>
      <c r="S101" s="12">
        <v>0.39279999999999998</v>
      </c>
    </row>
    <row r="102" spans="1:19" x14ac:dyDescent="0.25">
      <c r="A102" s="10">
        <v>30654</v>
      </c>
      <c r="B102" s="6" t="s">
        <v>402</v>
      </c>
      <c r="C102" s="26" t="s">
        <v>553</v>
      </c>
      <c r="D102" s="14" t="s">
        <v>2</v>
      </c>
      <c r="E102" s="17" t="s">
        <v>4</v>
      </c>
      <c r="F102" s="6">
        <v>624161</v>
      </c>
      <c r="G102" s="16">
        <v>0.38892208901229008</v>
      </c>
      <c r="H102" s="6">
        <v>245144</v>
      </c>
      <c r="I102" s="19">
        <v>242750</v>
      </c>
      <c r="J102" s="19">
        <v>231262</v>
      </c>
      <c r="K102" s="6">
        <v>136748</v>
      </c>
      <c r="L102" s="6">
        <v>94514</v>
      </c>
      <c r="M102" s="20">
        <f t="shared" si="4"/>
        <v>0.59131201840336933</v>
      </c>
      <c r="N102" s="20">
        <f t="shared" si="5"/>
        <v>0.40868798159663067</v>
      </c>
      <c r="O102" s="20">
        <f t="shared" si="3"/>
        <v>0.18262403680673867</v>
      </c>
      <c r="P102" t="s">
        <v>7</v>
      </c>
      <c r="Q102" t="s">
        <v>398</v>
      </c>
      <c r="R102" t="s">
        <v>399</v>
      </c>
      <c r="S102" s="12">
        <v>0.39279999999999998</v>
      </c>
    </row>
    <row r="103" spans="1:19" x14ac:dyDescent="0.25">
      <c r="A103" s="10">
        <v>30654</v>
      </c>
      <c r="B103" s="6" t="s">
        <v>403</v>
      </c>
      <c r="C103" s="26" t="s">
        <v>554</v>
      </c>
      <c r="D103" s="14" t="s">
        <v>2</v>
      </c>
      <c r="E103" s="17" t="s">
        <v>4</v>
      </c>
      <c r="F103" s="6">
        <v>624161</v>
      </c>
      <c r="G103" s="16">
        <v>0.38892208901229008</v>
      </c>
      <c r="H103" s="6">
        <v>245144</v>
      </c>
      <c r="I103" s="19">
        <v>242750</v>
      </c>
      <c r="J103" s="19">
        <v>227268</v>
      </c>
      <c r="K103" s="6">
        <v>143593</v>
      </c>
      <c r="L103" s="6">
        <v>83675</v>
      </c>
      <c r="M103" s="20">
        <f t="shared" si="4"/>
        <v>0.63182234190471165</v>
      </c>
      <c r="N103" s="20">
        <f t="shared" si="5"/>
        <v>0.36817765809528841</v>
      </c>
      <c r="O103" s="20">
        <f t="shared" si="3"/>
        <v>0.26364468380942324</v>
      </c>
      <c r="P103" t="s">
        <v>7</v>
      </c>
      <c r="Q103" t="s">
        <v>398</v>
      </c>
      <c r="R103" t="s">
        <v>399</v>
      </c>
      <c r="S103" s="12">
        <v>0.39279999999999998</v>
      </c>
    </row>
    <row r="104" spans="1:19" x14ac:dyDescent="0.25">
      <c r="A104" s="10">
        <v>30654</v>
      </c>
      <c r="B104" s="6" t="s">
        <v>118</v>
      </c>
      <c r="C104" s="26" t="s">
        <v>555</v>
      </c>
      <c r="D104" s="14" t="s">
        <v>373</v>
      </c>
      <c r="E104" s="17" t="s">
        <v>4</v>
      </c>
      <c r="F104" s="6">
        <v>624161</v>
      </c>
      <c r="G104" s="16">
        <v>0.38892208901229008</v>
      </c>
      <c r="H104" s="6">
        <v>245144</v>
      </c>
      <c r="I104" s="19">
        <v>242750</v>
      </c>
      <c r="J104" s="19">
        <v>230837</v>
      </c>
      <c r="K104" s="6">
        <v>108697</v>
      </c>
      <c r="L104" s="6">
        <v>122140</v>
      </c>
      <c r="M104" s="20">
        <f t="shared" si="4"/>
        <v>0.47088205097103153</v>
      </c>
      <c r="N104" s="20">
        <f t="shared" si="5"/>
        <v>0.52911794902896847</v>
      </c>
      <c r="O104" s="20">
        <f t="shared" si="3"/>
        <v>-5.8235898057936941E-2</v>
      </c>
      <c r="P104" t="s">
        <v>8</v>
      </c>
      <c r="Q104" t="s">
        <v>398</v>
      </c>
      <c r="R104" t="s">
        <v>399</v>
      </c>
      <c r="S104" s="12">
        <v>0.39279999999999998</v>
      </c>
    </row>
    <row r="105" spans="1:19" x14ac:dyDescent="0.25">
      <c r="A105" s="10">
        <v>30738</v>
      </c>
      <c r="B105" s="6" t="s">
        <v>122</v>
      </c>
      <c r="C105" s="6" t="s">
        <v>556</v>
      </c>
      <c r="D105" s="14" t="s">
        <v>10</v>
      </c>
      <c r="E105" s="17" t="s">
        <v>4</v>
      </c>
      <c r="F105" s="6">
        <v>626007</v>
      </c>
      <c r="G105" s="16">
        <v>0.51827535474842934</v>
      </c>
      <c r="H105" s="6">
        <v>332865</v>
      </c>
      <c r="I105" s="19">
        <v>324444</v>
      </c>
      <c r="J105" s="19">
        <v>307094</v>
      </c>
      <c r="K105" s="6">
        <v>99452</v>
      </c>
      <c r="L105" s="6">
        <v>207642</v>
      </c>
      <c r="M105" s="20">
        <f t="shared" si="4"/>
        <v>0.32384872384351371</v>
      </c>
      <c r="N105" s="20">
        <f t="shared" si="5"/>
        <v>0.67615127615648629</v>
      </c>
      <c r="O105" s="20">
        <f t="shared" si="3"/>
        <v>-0.35230255231297258</v>
      </c>
      <c r="P105" t="s">
        <v>8</v>
      </c>
      <c r="Q105" t="s">
        <v>404</v>
      </c>
      <c r="R105" t="s">
        <v>405</v>
      </c>
      <c r="S105" s="12">
        <v>0.53169999999999995</v>
      </c>
    </row>
    <row r="106" spans="1:19" x14ac:dyDescent="0.25">
      <c r="A106" s="10">
        <v>30738</v>
      </c>
      <c r="B106" s="6" t="s">
        <v>124</v>
      </c>
      <c r="C106" s="6" t="s">
        <v>557</v>
      </c>
      <c r="D106" s="14" t="s">
        <v>194</v>
      </c>
      <c r="E106" s="17" t="s">
        <v>4</v>
      </c>
      <c r="F106" s="6">
        <v>626007</v>
      </c>
      <c r="G106" s="16">
        <v>0.51830091356805919</v>
      </c>
      <c r="H106" s="6">
        <v>332865</v>
      </c>
      <c r="I106" s="19">
        <v>324460</v>
      </c>
      <c r="J106" s="19">
        <v>307785</v>
      </c>
      <c r="K106" s="6">
        <v>163532</v>
      </c>
      <c r="L106" s="6">
        <v>144253</v>
      </c>
      <c r="M106" s="20">
        <f>K106/(K106+L106)</f>
        <v>0.53131894016927406</v>
      </c>
      <c r="N106" s="20">
        <f>L106/(K106+L106)</f>
        <v>0.468681059830726</v>
      </c>
      <c r="O106" s="20">
        <f t="shared" si="3"/>
        <v>6.2637880338548058E-2</v>
      </c>
      <c r="P106" t="s">
        <v>7</v>
      </c>
      <c r="Q106" t="s">
        <v>404</v>
      </c>
      <c r="R106" t="s">
        <v>405</v>
      </c>
      <c r="S106" s="12">
        <v>0.53169999999999995</v>
      </c>
    </row>
    <row r="107" spans="1:19" x14ac:dyDescent="0.25">
      <c r="A107" s="10">
        <v>30738</v>
      </c>
      <c r="B107" s="6" t="s">
        <v>123</v>
      </c>
      <c r="C107" s="6" t="s">
        <v>558</v>
      </c>
      <c r="D107" s="14" t="s">
        <v>194</v>
      </c>
      <c r="E107" s="17" t="s">
        <v>4</v>
      </c>
      <c r="F107" s="6">
        <v>626007</v>
      </c>
      <c r="G107" s="16">
        <v>0.49137629451427861</v>
      </c>
      <c r="H107" s="6">
        <v>332865</v>
      </c>
      <c r="I107" s="19">
        <v>324448</v>
      </c>
      <c r="J107" s="19">
        <v>307605</v>
      </c>
      <c r="K107" s="6">
        <v>160487</v>
      </c>
      <c r="L107" s="6">
        <v>147118</v>
      </c>
      <c r="M107" s="20">
        <f t="shared" si="4"/>
        <v>0.52173079111197807</v>
      </c>
      <c r="N107" s="20">
        <f t="shared" si="5"/>
        <v>0.47826920888802199</v>
      </c>
      <c r="O107" s="20">
        <f t="shared" si="3"/>
        <v>4.3461582223956075E-2</v>
      </c>
      <c r="P107" t="s">
        <v>7</v>
      </c>
      <c r="Q107" t="s">
        <v>404</v>
      </c>
      <c r="R107" t="s">
        <v>405</v>
      </c>
      <c r="S107" s="12">
        <v>0.53169999999999995</v>
      </c>
    </row>
    <row r="108" spans="1:19" x14ac:dyDescent="0.25">
      <c r="A108" s="10">
        <v>30822</v>
      </c>
      <c r="B108" s="6" t="s">
        <v>127</v>
      </c>
      <c r="C108" s="6" t="s">
        <v>559</v>
      </c>
      <c r="D108" s="14" t="s">
        <v>194</v>
      </c>
      <c r="E108" s="17" t="s">
        <v>4</v>
      </c>
      <c r="F108" s="6">
        <v>627590</v>
      </c>
      <c r="G108" s="16">
        <v>0.38766710750649308</v>
      </c>
      <c r="H108" s="6">
        <v>247667</v>
      </c>
      <c r="I108" s="19">
        <v>243296</v>
      </c>
      <c r="J108" s="19">
        <v>232352</v>
      </c>
      <c r="K108" s="6">
        <v>155851</v>
      </c>
      <c r="L108" s="6">
        <v>76501</v>
      </c>
      <c r="M108" s="20">
        <f t="shared" si="4"/>
        <v>0.67075385621815176</v>
      </c>
      <c r="N108" s="20">
        <f t="shared" si="5"/>
        <v>0.32924614378184824</v>
      </c>
      <c r="O108" s="20">
        <f t="shared" si="3"/>
        <v>0.34150771243630351</v>
      </c>
      <c r="P108" t="s">
        <v>7</v>
      </c>
      <c r="Q108" t="s">
        <v>406</v>
      </c>
      <c r="R108" t="s">
        <v>407</v>
      </c>
      <c r="S108" s="12">
        <v>0.39460000000000001</v>
      </c>
    </row>
    <row r="109" spans="1:19" x14ac:dyDescent="0.25">
      <c r="A109" s="10">
        <v>30822</v>
      </c>
      <c r="B109" s="6" t="s">
        <v>125</v>
      </c>
      <c r="C109" s="6" t="s">
        <v>560</v>
      </c>
      <c r="D109" s="14" t="s">
        <v>194</v>
      </c>
      <c r="E109" s="17" t="s">
        <v>4</v>
      </c>
      <c r="F109" s="6">
        <v>627590</v>
      </c>
      <c r="G109" s="16">
        <v>0.38771650281234565</v>
      </c>
      <c r="H109" s="6">
        <v>247667</v>
      </c>
      <c r="I109" s="19">
        <v>243327</v>
      </c>
      <c r="J109" s="19">
        <v>233134</v>
      </c>
      <c r="K109" s="6">
        <v>137140</v>
      </c>
      <c r="L109" s="6">
        <v>95994</v>
      </c>
      <c r="M109" s="20">
        <f t="shared" si="4"/>
        <v>0.58824538677327198</v>
      </c>
      <c r="N109" s="20">
        <f t="shared" si="5"/>
        <v>0.41175461322672796</v>
      </c>
      <c r="O109" s="20">
        <f t="shared" si="3"/>
        <v>0.17649077354654402</v>
      </c>
      <c r="P109" t="s">
        <v>7</v>
      </c>
      <c r="Q109" t="s">
        <v>406</v>
      </c>
      <c r="R109" t="s">
        <v>407</v>
      </c>
      <c r="S109" s="12">
        <v>0.39460000000000001</v>
      </c>
    </row>
    <row r="110" spans="1:19" x14ac:dyDescent="0.25">
      <c r="A110" s="10">
        <v>30822</v>
      </c>
      <c r="B110" s="6" t="s">
        <v>126</v>
      </c>
      <c r="C110" s="6" t="s">
        <v>561</v>
      </c>
      <c r="D110" s="14" t="s">
        <v>194</v>
      </c>
      <c r="E110" s="17" t="s">
        <v>4</v>
      </c>
      <c r="F110" s="6">
        <v>627590</v>
      </c>
      <c r="G110" s="16">
        <v>0.38771331601841968</v>
      </c>
      <c r="H110" s="6">
        <v>247667</v>
      </c>
      <c r="I110" s="19">
        <v>243325</v>
      </c>
      <c r="J110" s="19">
        <v>233961</v>
      </c>
      <c r="K110" s="6">
        <v>140691</v>
      </c>
      <c r="L110" s="6">
        <v>93270</v>
      </c>
      <c r="M110" s="20">
        <f t="shared" si="4"/>
        <v>0.60134381371254186</v>
      </c>
      <c r="N110" s="20">
        <f t="shared" si="5"/>
        <v>0.39865618628745819</v>
      </c>
      <c r="O110" s="20">
        <f t="shared" si="3"/>
        <v>0.20268762742508367</v>
      </c>
      <c r="P110" t="s">
        <v>7</v>
      </c>
      <c r="Q110" t="s">
        <v>406</v>
      </c>
      <c r="R110" t="s">
        <v>407</v>
      </c>
      <c r="S110" s="12">
        <v>0.39460000000000001</v>
      </c>
    </row>
    <row r="111" spans="1:19" x14ac:dyDescent="0.25">
      <c r="A111" s="10">
        <v>30948</v>
      </c>
      <c r="B111" s="6" t="s">
        <v>408</v>
      </c>
      <c r="C111" s="6" t="s">
        <v>562</v>
      </c>
      <c r="D111" s="14" t="s">
        <v>2</v>
      </c>
      <c r="E111" s="17" t="s">
        <v>4</v>
      </c>
      <c r="F111" s="6">
        <v>629603</v>
      </c>
      <c r="G111" s="16">
        <v>0.39685166684402712</v>
      </c>
      <c r="H111" s="6">
        <v>252834</v>
      </c>
      <c r="I111" s="19">
        <v>249859</v>
      </c>
      <c r="J111" s="19">
        <v>238561</v>
      </c>
      <c r="K111" s="6">
        <v>113054</v>
      </c>
      <c r="L111" s="6">
        <v>125507</v>
      </c>
      <c r="M111" s="20">
        <f t="shared" si="4"/>
        <v>0.47389975729477996</v>
      </c>
      <c r="N111" s="20">
        <f t="shared" si="5"/>
        <v>0.52610024270522004</v>
      </c>
      <c r="O111" s="20">
        <f t="shared" si="3"/>
        <v>-5.2200485410440089E-2</v>
      </c>
      <c r="P111" t="s">
        <v>8</v>
      </c>
      <c r="Q111" t="s">
        <v>409</v>
      </c>
      <c r="R111" t="s">
        <v>410</v>
      </c>
      <c r="S111" s="12">
        <v>0.40160000000000001</v>
      </c>
    </row>
    <row r="112" spans="1:19" x14ac:dyDescent="0.25">
      <c r="A112" s="10">
        <v>30948</v>
      </c>
      <c r="B112" s="6" t="s">
        <v>411</v>
      </c>
      <c r="C112" s="6" t="s">
        <v>563</v>
      </c>
      <c r="D112" s="14" t="s">
        <v>2</v>
      </c>
      <c r="E112" s="17" t="s">
        <v>4</v>
      </c>
      <c r="F112" s="6">
        <v>629603</v>
      </c>
      <c r="G112" s="16">
        <v>0.39685484344896704</v>
      </c>
      <c r="H112" s="6">
        <v>252834</v>
      </c>
      <c r="I112" s="19">
        <v>249861</v>
      </c>
      <c r="J112" s="19">
        <v>238352</v>
      </c>
      <c r="K112" s="6">
        <v>118872</v>
      </c>
      <c r="L112" s="6">
        <v>119480</v>
      </c>
      <c r="M112" s="20">
        <f t="shared" si="4"/>
        <v>0.49872457541786935</v>
      </c>
      <c r="N112" s="20">
        <f t="shared" si="5"/>
        <v>0.50127542458213059</v>
      </c>
      <c r="O112" s="20">
        <f t="shared" si="3"/>
        <v>-2.5508491642612374E-3</v>
      </c>
      <c r="P112" t="s">
        <v>8</v>
      </c>
      <c r="Q112" t="s">
        <v>409</v>
      </c>
      <c r="R112" t="s">
        <v>410</v>
      </c>
      <c r="S112" s="12">
        <v>0.40160000000000001</v>
      </c>
    </row>
    <row r="113" spans="1:19" x14ac:dyDescent="0.25">
      <c r="A113" s="10">
        <v>30948</v>
      </c>
      <c r="B113" s="6" t="s">
        <v>412</v>
      </c>
      <c r="C113" s="6" t="s">
        <v>564</v>
      </c>
      <c r="D113" s="14" t="s">
        <v>373</v>
      </c>
      <c r="E113" s="17" t="s">
        <v>4</v>
      </c>
      <c r="F113" s="6">
        <v>629603</v>
      </c>
      <c r="G113" s="16">
        <v>0.39685007854155713</v>
      </c>
      <c r="H113" s="6">
        <v>252834</v>
      </c>
      <c r="I113" s="19">
        <v>249858</v>
      </c>
      <c r="J113" s="19">
        <v>234207</v>
      </c>
      <c r="K113" s="6">
        <v>115373</v>
      </c>
      <c r="L113" s="6">
        <v>118834</v>
      </c>
      <c r="M113" s="20">
        <f t="shared" si="4"/>
        <v>0.4926112370680637</v>
      </c>
      <c r="N113" s="20">
        <f t="shared" si="5"/>
        <v>0.50738876293193624</v>
      </c>
      <c r="O113" s="20">
        <f t="shared" si="3"/>
        <v>-1.4777525863872543E-2</v>
      </c>
      <c r="P113" t="s">
        <v>8</v>
      </c>
      <c r="Q113" t="s">
        <v>409</v>
      </c>
      <c r="R113" t="s">
        <v>410</v>
      </c>
      <c r="S113" s="12">
        <v>0.40160000000000001</v>
      </c>
    </row>
    <row r="114" spans="1:19" x14ac:dyDescent="0.25">
      <c r="A114" s="10">
        <v>30948</v>
      </c>
      <c r="B114" s="6" t="s">
        <v>132</v>
      </c>
      <c r="C114" s="6" t="s">
        <v>565</v>
      </c>
      <c r="D114" s="14" t="s">
        <v>194</v>
      </c>
      <c r="E114" s="17" t="s">
        <v>4</v>
      </c>
      <c r="F114" s="6">
        <v>629603</v>
      </c>
      <c r="G114" s="16">
        <v>0.39685325514649705</v>
      </c>
      <c r="H114" s="6">
        <v>252834</v>
      </c>
      <c r="I114" s="19">
        <v>249860</v>
      </c>
      <c r="J114" s="19">
        <v>237510</v>
      </c>
      <c r="K114" s="6">
        <v>161764</v>
      </c>
      <c r="L114" s="6">
        <v>75746</v>
      </c>
      <c r="M114" s="20">
        <f t="shared" si="4"/>
        <v>0.68108290177255693</v>
      </c>
      <c r="N114" s="20">
        <f t="shared" si="5"/>
        <v>0.31891709822744307</v>
      </c>
      <c r="O114" s="20">
        <f t="shared" si="3"/>
        <v>0.36216580354511385</v>
      </c>
      <c r="P114" t="s">
        <v>7</v>
      </c>
      <c r="Q114" t="s">
        <v>409</v>
      </c>
      <c r="R114" t="s">
        <v>410</v>
      </c>
      <c r="S114" s="12">
        <v>0.40160000000000001</v>
      </c>
    </row>
    <row r="115" spans="1:19" x14ac:dyDescent="0.25">
      <c r="A115" s="10">
        <v>31018</v>
      </c>
      <c r="B115" s="6" t="s">
        <v>133</v>
      </c>
      <c r="C115" s="6" t="s">
        <v>566</v>
      </c>
      <c r="D115" s="14" t="s">
        <v>2</v>
      </c>
      <c r="E115" s="17" t="s">
        <v>4</v>
      </c>
      <c r="F115" s="6">
        <v>631061</v>
      </c>
      <c r="G115" s="16">
        <v>0.36539890755410331</v>
      </c>
      <c r="H115" s="6">
        <v>234970</v>
      </c>
      <c r="I115" s="19">
        <v>230589</v>
      </c>
      <c r="J115" s="19">
        <v>221763</v>
      </c>
      <c r="K115" s="6">
        <v>140490</v>
      </c>
      <c r="L115" s="6">
        <v>81273</v>
      </c>
      <c r="M115" s="20">
        <f t="shared" si="4"/>
        <v>0.63351415700545177</v>
      </c>
      <c r="N115" s="20">
        <f t="shared" si="5"/>
        <v>0.36648584299454823</v>
      </c>
      <c r="O115" s="20">
        <f t="shared" si="3"/>
        <v>0.26702831401090354</v>
      </c>
      <c r="P115" t="s">
        <v>7</v>
      </c>
      <c r="Q115" t="s">
        <v>413</v>
      </c>
      <c r="R115" t="s">
        <v>414</v>
      </c>
      <c r="S115" s="12">
        <v>0.37230000000000002</v>
      </c>
    </row>
    <row r="116" spans="1:19" x14ac:dyDescent="0.25">
      <c r="A116" s="10">
        <v>31018</v>
      </c>
      <c r="B116" s="6" t="s">
        <v>415</v>
      </c>
      <c r="C116" s="6" t="s">
        <v>567</v>
      </c>
      <c r="D116" s="14" t="s">
        <v>194</v>
      </c>
      <c r="E116" s="17" t="s">
        <v>4</v>
      </c>
      <c r="F116" s="6">
        <v>631061</v>
      </c>
      <c r="G116" s="16">
        <v>0.36538147659259562</v>
      </c>
      <c r="H116" s="6">
        <v>234970</v>
      </c>
      <c r="I116" s="19">
        <v>230578</v>
      </c>
      <c r="J116" s="19">
        <v>219634</v>
      </c>
      <c r="K116" s="6">
        <v>125221</v>
      </c>
      <c r="L116" s="6">
        <v>94413</v>
      </c>
      <c r="M116" s="20">
        <f t="shared" si="4"/>
        <v>0.57013486072283892</v>
      </c>
      <c r="N116" s="20">
        <f t="shared" si="5"/>
        <v>0.42986513927716108</v>
      </c>
      <c r="O116" s="20">
        <f t="shared" si="3"/>
        <v>0.14026972144567784</v>
      </c>
      <c r="P116" t="s">
        <v>7</v>
      </c>
      <c r="Q116" t="s">
        <v>413</v>
      </c>
      <c r="R116" t="s">
        <v>414</v>
      </c>
      <c r="S116" s="12">
        <v>0.37230000000000002</v>
      </c>
    </row>
    <row r="117" spans="1:19" x14ac:dyDescent="0.25">
      <c r="A117" s="10">
        <v>31116</v>
      </c>
      <c r="B117" s="6" t="s">
        <v>134</v>
      </c>
      <c r="C117" s="6" t="s">
        <v>568</v>
      </c>
      <c r="D117" s="14" t="s">
        <v>1</v>
      </c>
      <c r="E117" s="17" t="s">
        <v>4</v>
      </c>
      <c r="F117" s="6">
        <v>632632</v>
      </c>
      <c r="G117" s="16">
        <v>0.29353241695013849</v>
      </c>
      <c r="H117" s="6">
        <v>186915</v>
      </c>
      <c r="I117" s="19">
        <v>185698</v>
      </c>
      <c r="J117" s="19">
        <v>171124</v>
      </c>
      <c r="K117" s="6">
        <v>126695</v>
      </c>
      <c r="L117" s="6">
        <v>44429</v>
      </c>
      <c r="M117" s="20">
        <f t="shared" si="4"/>
        <v>0.74036955657885506</v>
      </c>
      <c r="N117" s="20">
        <f t="shared" si="5"/>
        <v>0.25963044342114489</v>
      </c>
      <c r="O117" s="20">
        <f t="shared" si="3"/>
        <v>0.48073911315771017</v>
      </c>
      <c r="P117" t="s">
        <v>7</v>
      </c>
      <c r="Q117" t="s">
        <v>416</v>
      </c>
      <c r="R117" t="s">
        <v>417</v>
      </c>
      <c r="S117" s="12">
        <v>0.29549999999999998</v>
      </c>
    </row>
    <row r="118" spans="1:19" x14ac:dyDescent="0.25">
      <c r="A118" s="10">
        <v>31116</v>
      </c>
      <c r="B118" s="6" t="s">
        <v>418</v>
      </c>
      <c r="C118" s="6" t="s">
        <v>569</v>
      </c>
      <c r="D118" s="14" t="s">
        <v>2</v>
      </c>
      <c r="E118" s="17" t="s">
        <v>4</v>
      </c>
      <c r="F118" s="6">
        <v>632632</v>
      </c>
      <c r="G118" s="16">
        <v>0.29363990439939808</v>
      </c>
      <c r="H118" s="6">
        <v>186915</v>
      </c>
      <c r="I118" s="19">
        <v>185766</v>
      </c>
      <c r="J118" s="19">
        <v>179972</v>
      </c>
      <c r="K118" s="6">
        <v>86465</v>
      </c>
      <c r="L118" s="6">
        <v>93507</v>
      </c>
      <c r="M118" s="20">
        <f t="shared" si="4"/>
        <v>0.48043584557597846</v>
      </c>
      <c r="N118" s="20">
        <f t="shared" si="5"/>
        <v>0.51956415442402148</v>
      </c>
      <c r="O118" s="20">
        <f t="shared" si="3"/>
        <v>-3.9128308848043025E-2</v>
      </c>
      <c r="P118" t="s">
        <v>8</v>
      </c>
      <c r="Q118" t="s">
        <v>416</v>
      </c>
      <c r="R118" t="s">
        <v>417</v>
      </c>
      <c r="S118" s="12">
        <v>0.29549999999999998</v>
      </c>
    </row>
    <row r="119" spans="1:19" x14ac:dyDescent="0.25">
      <c r="A119" s="10">
        <v>31116</v>
      </c>
      <c r="B119" s="6" t="s">
        <v>222</v>
      </c>
      <c r="C119" s="6" t="s">
        <v>570</v>
      </c>
      <c r="D119" s="14" t="s">
        <v>1</v>
      </c>
      <c r="E119" s="17" t="s">
        <v>4</v>
      </c>
      <c r="F119" s="6">
        <v>632632</v>
      </c>
      <c r="G119" s="16">
        <v>0.29363832370161486</v>
      </c>
      <c r="H119" s="6">
        <v>186915</v>
      </c>
      <c r="I119" s="19">
        <v>185765</v>
      </c>
      <c r="J119" s="19">
        <v>171267</v>
      </c>
      <c r="K119" s="6">
        <v>98139</v>
      </c>
      <c r="L119" s="6">
        <v>73128</v>
      </c>
      <c r="M119" s="20">
        <f t="shared" si="4"/>
        <v>0.57301756905883794</v>
      </c>
      <c r="N119" s="20">
        <f t="shared" si="5"/>
        <v>0.42698243094116206</v>
      </c>
      <c r="O119" s="20">
        <f t="shared" si="3"/>
        <v>0.14603513811767588</v>
      </c>
      <c r="P119" s="6" t="s">
        <v>7</v>
      </c>
      <c r="Q119" t="s">
        <v>416</v>
      </c>
      <c r="R119" t="s">
        <v>417</v>
      </c>
      <c r="S119" s="12">
        <v>0.29549999999999998</v>
      </c>
    </row>
    <row r="120" spans="1:19" x14ac:dyDescent="0.25">
      <c r="A120" s="10">
        <v>31116</v>
      </c>
      <c r="B120" s="6" t="s">
        <v>419</v>
      </c>
      <c r="C120" s="6" t="s">
        <v>571</v>
      </c>
      <c r="D120" s="14" t="s">
        <v>373</v>
      </c>
      <c r="E120" s="17" t="s">
        <v>4</v>
      </c>
      <c r="F120" s="6">
        <v>632632</v>
      </c>
      <c r="G120" s="16">
        <v>0.2936414850971813</v>
      </c>
      <c r="H120" s="6">
        <v>186915</v>
      </c>
      <c r="I120" s="19">
        <v>185767</v>
      </c>
      <c r="J120" s="19">
        <v>179327</v>
      </c>
      <c r="K120" s="6">
        <v>76954</v>
      </c>
      <c r="L120" s="6">
        <v>102373</v>
      </c>
      <c r="M120" s="20">
        <f t="shared" si="4"/>
        <v>0.42912667919499015</v>
      </c>
      <c r="N120" s="20">
        <f t="shared" si="5"/>
        <v>0.57087332080500985</v>
      </c>
      <c r="O120" s="20">
        <f t="shared" si="3"/>
        <v>-0.14174664161001971</v>
      </c>
      <c r="P120" t="s">
        <v>8</v>
      </c>
      <c r="Q120" t="s">
        <v>416</v>
      </c>
      <c r="R120" t="s">
        <v>417</v>
      </c>
      <c r="S120" s="12">
        <v>0.29549999999999998</v>
      </c>
    </row>
    <row r="121" spans="1:19" x14ac:dyDescent="0.25">
      <c r="A121" s="10">
        <v>31207</v>
      </c>
      <c r="B121" s="6" t="s">
        <v>135</v>
      </c>
      <c r="C121" s="6" t="s">
        <v>572</v>
      </c>
      <c r="D121" s="14" t="s">
        <v>2</v>
      </c>
      <c r="E121" s="17" t="s">
        <v>4</v>
      </c>
      <c r="F121" s="6">
        <v>633111</v>
      </c>
      <c r="G121" s="16">
        <v>0.31128348741373946</v>
      </c>
      <c r="H121" s="6">
        <v>200785</v>
      </c>
      <c r="I121" s="19">
        <v>197077</v>
      </c>
      <c r="J121" s="19">
        <v>184526</v>
      </c>
      <c r="K121" s="6">
        <v>107775</v>
      </c>
      <c r="L121" s="6">
        <v>76751</v>
      </c>
      <c r="M121" s="20">
        <f t="shared" si="4"/>
        <v>0.58406403433662468</v>
      </c>
      <c r="N121" s="20">
        <f t="shared" si="5"/>
        <v>0.41593596566337537</v>
      </c>
      <c r="O121" s="20">
        <f t="shared" si="3"/>
        <v>0.16812806867324931</v>
      </c>
      <c r="P121" t="s">
        <v>7</v>
      </c>
      <c r="Q121" t="s">
        <v>420</v>
      </c>
      <c r="R121" t="s">
        <v>421</v>
      </c>
      <c r="S121" s="12">
        <v>0.31709999999999999</v>
      </c>
    </row>
    <row r="122" spans="1:19" x14ac:dyDescent="0.25">
      <c r="A122" s="10">
        <v>31207</v>
      </c>
      <c r="B122" s="6" t="s">
        <v>136</v>
      </c>
      <c r="C122" s="6" t="s">
        <v>573</v>
      </c>
      <c r="D122" s="14" t="s">
        <v>194</v>
      </c>
      <c r="E122" s="17" t="s">
        <v>4</v>
      </c>
      <c r="F122" s="6">
        <v>633111</v>
      </c>
      <c r="G122" s="16">
        <v>0.31127716940631261</v>
      </c>
      <c r="H122" s="6">
        <v>200785</v>
      </c>
      <c r="I122" s="19">
        <v>197073</v>
      </c>
      <c r="J122" s="19">
        <v>186806</v>
      </c>
      <c r="K122" s="6">
        <v>142201</v>
      </c>
      <c r="L122" s="6">
        <v>44605</v>
      </c>
      <c r="M122" s="20">
        <f t="shared" si="4"/>
        <v>0.76122287292699375</v>
      </c>
      <c r="N122" s="20">
        <f t="shared" si="5"/>
        <v>0.23877712707300622</v>
      </c>
      <c r="O122" s="20">
        <f t="shared" si="3"/>
        <v>0.52244574585398751</v>
      </c>
      <c r="P122" t="s">
        <v>7</v>
      </c>
      <c r="Q122" t="s">
        <v>420</v>
      </c>
      <c r="R122" t="s">
        <v>421</v>
      </c>
      <c r="S122" s="12">
        <v>0.31709999999999999</v>
      </c>
    </row>
    <row r="123" spans="1:19" x14ac:dyDescent="0.25">
      <c r="A123" s="10">
        <v>31207</v>
      </c>
      <c r="B123" s="6" t="s">
        <v>422</v>
      </c>
      <c r="C123" s="6" t="s">
        <v>574</v>
      </c>
      <c r="D123" s="14" t="s">
        <v>194</v>
      </c>
      <c r="E123" s="17" t="s">
        <v>4</v>
      </c>
      <c r="F123" s="6">
        <v>633111</v>
      </c>
      <c r="G123" s="16">
        <v>0.31124399986732182</v>
      </c>
      <c r="H123" s="6">
        <v>200785</v>
      </c>
      <c r="I123" s="19">
        <v>197052</v>
      </c>
      <c r="J123" s="19">
        <v>188494</v>
      </c>
      <c r="K123" s="6">
        <v>157880</v>
      </c>
      <c r="L123" s="6">
        <v>30614</v>
      </c>
      <c r="M123" s="20">
        <f t="shared" si="4"/>
        <v>0.8375863422708415</v>
      </c>
      <c r="N123" s="20">
        <f t="shared" si="5"/>
        <v>0.1624136577291585</v>
      </c>
      <c r="O123" s="20">
        <f t="shared" si="3"/>
        <v>0.675172684541683</v>
      </c>
      <c r="P123" t="s">
        <v>7</v>
      </c>
      <c r="Q123" t="s">
        <v>420</v>
      </c>
      <c r="R123" t="s">
        <v>421</v>
      </c>
      <c r="S123" s="12">
        <v>0.31709999999999999</v>
      </c>
    </row>
    <row r="124" spans="1:19" x14ac:dyDescent="0.25">
      <c r="A124" s="10">
        <v>31312</v>
      </c>
      <c r="B124" s="6" t="s">
        <v>140</v>
      </c>
      <c r="C124" s="6" t="s">
        <v>575</v>
      </c>
      <c r="D124" s="14" t="s">
        <v>1</v>
      </c>
      <c r="E124" s="17" t="s">
        <v>4</v>
      </c>
      <c r="F124" s="6">
        <v>635057</v>
      </c>
      <c r="G124" s="16">
        <v>0.39723363414622626</v>
      </c>
      <c r="H124" s="6">
        <v>258386</v>
      </c>
      <c r="I124" s="19">
        <v>252266</v>
      </c>
      <c r="J124" s="19">
        <v>231218</v>
      </c>
      <c r="K124" s="6">
        <v>89617</v>
      </c>
      <c r="L124" s="6">
        <v>141601</v>
      </c>
      <c r="M124" s="20">
        <f>K124/(K124+L124)</f>
        <v>0.38758660657907257</v>
      </c>
      <c r="N124" s="20">
        <f>L124/(K124+L124)</f>
        <v>0.61241339342092749</v>
      </c>
      <c r="O124" s="20">
        <f t="shared" si="3"/>
        <v>-0.22482678684185492</v>
      </c>
      <c r="P124" t="s">
        <v>8</v>
      </c>
      <c r="Q124" t="s">
        <v>423</v>
      </c>
      <c r="R124" t="s">
        <v>424</v>
      </c>
      <c r="S124" s="12">
        <v>0.3972</v>
      </c>
    </row>
    <row r="125" spans="1:19" x14ac:dyDescent="0.25">
      <c r="A125" s="10">
        <v>31312</v>
      </c>
      <c r="B125" s="6" t="s">
        <v>141</v>
      </c>
      <c r="C125" s="6" t="s">
        <v>576</v>
      </c>
      <c r="D125" s="14" t="s">
        <v>194</v>
      </c>
      <c r="E125" s="17" t="s">
        <v>4</v>
      </c>
      <c r="F125" s="6">
        <v>635057</v>
      </c>
      <c r="G125" s="16">
        <v>0.39722103685181015</v>
      </c>
      <c r="H125" s="6">
        <v>258386</v>
      </c>
      <c r="I125" s="19">
        <v>252258</v>
      </c>
      <c r="J125" s="19">
        <v>238949</v>
      </c>
      <c r="K125" s="6">
        <v>154086</v>
      </c>
      <c r="L125" s="6">
        <v>84863</v>
      </c>
      <c r="M125" s="20">
        <f t="shared" si="4"/>
        <v>0.64484890081147028</v>
      </c>
      <c r="N125" s="20">
        <f t="shared" si="5"/>
        <v>0.35515109918852977</v>
      </c>
      <c r="O125" s="20">
        <f t="shared" si="3"/>
        <v>0.28969780162294051</v>
      </c>
      <c r="P125" t="s">
        <v>7</v>
      </c>
      <c r="Q125" t="s">
        <v>423</v>
      </c>
      <c r="R125" t="s">
        <v>424</v>
      </c>
      <c r="S125" s="12">
        <v>0.3972</v>
      </c>
    </row>
    <row r="126" spans="1:19" x14ac:dyDescent="0.25">
      <c r="A126" s="10">
        <v>31312</v>
      </c>
      <c r="B126" s="6" t="s">
        <v>142</v>
      </c>
      <c r="C126" s="6" t="s">
        <v>577</v>
      </c>
      <c r="D126" s="14" t="s">
        <v>194</v>
      </c>
      <c r="E126" s="17" t="s">
        <v>4</v>
      </c>
      <c r="F126" s="6">
        <v>635057</v>
      </c>
      <c r="G126" s="16">
        <v>0.39723993279343428</v>
      </c>
      <c r="H126" s="6">
        <v>258386</v>
      </c>
      <c r="I126" s="19">
        <v>252270</v>
      </c>
      <c r="J126" s="19">
        <v>242186</v>
      </c>
      <c r="K126" s="6">
        <v>180997</v>
      </c>
      <c r="L126" s="6">
        <v>61189</v>
      </c>
      <c r="M126" s="20">
        <f t="shared" si="4"/>
        <v>0.74734708034320729</v>
      </c>
      <c r="N126" s="20">
        <f t="shared" si="5"/>
        <v>0.25265291965679271</v>
      </c>
      <c r="O126" s="20">
        <f t="shared" si="3"/>
        <v>0.49469416068641459</v>
      </c>
      <c r="P126" t="s">
        <v>7</v>
      </c>
      <c r="Q126" t="s">
        <v>423</v>
      </c>
      <c r="R126" t="s">
        <v>424</v>
      </c>
      <c r="S126" s="12">
        <v>0.3972</v>
      </c>
    </row>
    <row r="127" spans="1:19" x14ac:dyDescent="0.25">
      <c r="A127" s="22">
        <v>31382</v>
      </c>
      <c r="B127" s="6" t="s">
        <v>425</v>
      </c>
      <c r="C127" s="6" t="s">
        <v>578</v>
      </c>
      <c r="D127" s="14" t="s">
        <v>1</v>
      </c>
      <c r="E127" s="17" t="s">
        <v>4</v>
      </c>
      <c r="F127" s="6">
        <v>635586</v>
      </c>
      <c r="G127" s="16">
        <v>0.3530961978394741</v>
      </c>
      <c r="H127" s="6">
        <v>230973</v>
      </c>
      <c r="I127" s="19">
        <v>224423</v>
      </c>
      <c r="J127" s="19">
        <v>206465</v>
      </c>
      <c r="K127" s="6">
        <v>67332</v>
      </c>
      <c r="L127" s="6">
        <v>139133</v>
      </c>
      <c r="M127" s="20">
        <f t="shared" si="4"/>
        <v>0.32611822827113557</v>
      </c>
      <c r="N127" s="20">
        <f t="shared" si="5"/>
        <v>0.67388177172886443</v>
      </c>
      <c r="O127" s="20">
        <f t="shared" si="3"/>
        <v>-0.34776354345772886</v>
      </c>
      <c r="P127" t="s">
        <v>8</v>
      </c>
      <c r="Q127" t="s">
        <v>426</v>
      </c>
      <c r="R127" t="s">
        <v>427</v>
      </c>
      <c r="S127" s="12">
        <v>0.32500000000000001</v>
      </c>
    </row>
    <row r="128" spans="1:19" x14ac:dyDescent="0.25">
      <c r="A128" s="22">
        <v>31382</v>
      </c>
      <c r="B128" s="6" t="s">
        <v>428</v>
      </c>
      <c r="C128" s="6" t="s">
        <v>579</v>
      </c>
      <c r="D128" s="14" t="s">
        <v>1</v>
      </c>
      <c r="E128" s="17" t="s">
        <v>4</v>
      </c>
      <c r="F128" s="6">
        <v>635586</v>
      </c>
      <c r="G128" s="16">
        <v>0.3530961978394741</v>
      </c>
      <c r="H128" s="6">
        <v>230973</v>
      </c>
      <c r="I128" s="19">
        <v>224423</v>
      </c>
      <c r="J128" s="19">
        <v>204397</v>
      </c>
      <c r="K128" s="6">
        <v>68550</v>
      </c>
      <c r="L128" s="6">
        <v>135847</v>
      </c>
      <c r="M128" s="20">
        <f t="shared" si="4"/>
        <v>0.33537674232009274</v>
      </c>
      <c r="N128" s="20">
        <f t="shared" si="5"/>
        <v>0.66462325767990726</v>
      </c>
      <c r="O128" s="20">
        <f t="shared" si="3"/>
        <v>-0.32924651535981453</v>
      </c>
      <c r="P128" t="s">
        <v>8</v>
      </c>
      <c r="Q128" t="s">
        <v>426</v>
      </c>
      <c r="R128" t="s">
        <v>427</v>
      </c>
      <c r="S128" s="12">
        <v>0.32500000000000001</v>
      </c>
    </row>
    <row r="129" spans="1:19" x14ac:dyDescent="0.25">
      <c r="A129" s="22">
        <v>31382</v>
      </c>
      <c r="B129" s="6" t="s">
        <v>143</v>
      </c>
      <c r="C129" s="6" t="s">
        <v>580</v>
      </c>
      <c r="D129" s="14" t="s">
        <v>194</v>
      </c>
      <c r="E129" s="17" t="s">
        <v>4</v>
      </c>
      <c r="F129" s="6">
        <v>635586</v>
      </c>
      <c r="G129" s="16">
        <v>0.3530961978394741</v>
      </c>
      <c r="H129" s="6">
        <v>230973</v>
      </c>
      <c r="I129" s="19">
        <v>224423</v>
      </c>
      <c r="J129" s="19">
        <v>205588</v>
      </c>
      <c r="K129" s="6">
        <v>116480</v>
      </c>
      <c r="L129" s="6">
        <v>89108</v>
      </c>
      <c r="M129" s="20">
        <f t="shared" si="4"/>
        <v>0.56657003327042432</v>
      </c>
      <c r="N129" s="20">
        <f t="shared" si="5"/>
        <v>0.43342996672957568</v>
      </c>
      <c r="O129" s="20">
        <f t="shared" si="3"/>
        <v>0.13314006654084865</v>
      </c>
      <c r="P129" t="s">
        <v>7</v>
      </c>
      <c r="Q129" t="s">
        <v>426</v>
      </c>
      <c r="R129" t="s">
        <v>427</v>
      </c>
      <c r="S129" s="12">
        <v>0.32500000000000001</v>
      </c>
    </row>
    <row r="130" spans="1:19" x14ac:dyDescent="0.25">
      <c r="A130" s="22">
        <v>31382</v>
      </c>
      <c r="B130" s="6" t="s">
        <v>144</v>
      </c>
      <c r="C130" s="6" t="s">
        <v>581</v>
      </c>
      <c r="D130" s="14" t="s">
        <v>194</v>
      </c>
      <c r="E130" s="17" t="s">
        <v>4</v>
      </c>
      <c r="F130" s="6">
        <v>635586</v>
      </c>
      <c r="G130" s="16">
        <v>0.35309777119068075</v>
      </c>
      <c r="H130" s="6">
        <v>230973</v>
      </c>
      <c r="I130" s="19">
        <v>224424</v>
      </c>
      <c r="J130" s="19">
        <v>214220</v>
      </c>
      <c r="K130" s="6">
        <v>177302</v>
      </c>
      <c r="L130" s="6">
        <v>36918</v>
      </c>
      <c r="M130" s="20">
        <f t="shared" si="4"/>
        <v>0.82766315003267665</v>
      </c>
      <c r="N130" s="20">
        <f t="shared" si="5"/>
        <v>0.17233684996732332</v>
      </c>
      <c r="O130" s="20">
        <f t="shared" si="3"/>
        <v>0.65532630006535331</v>
      </c>
      <c r="P130" t="s">
        <v>7</v>
      </c>
      <c r="Q130" t="s">
        <v>426</v>
      </c>
      <c r="R130" t="s">
        <v>427</v>
      </c>
      <c r="S130" s="12">
        <v>0.32500000000000001</v>
      </c>
    </row>
    <row r="131" spans="1:19" x14ac:dyDescent="0.25">
      <c r="A131" s="10">
        <v>31382</v>
      </c>
      <c r="B131" s="6" t="s">
        <v>145</v>
      </c>
      <c r="C131" s="6" t="s">
        <v>582</v>
      </c>
      <c r="D131" s="14" t="s">
        <v>194</v>
      </c>
      <c r="E131" s="17" t="s">
        <v>4</v>
      </c>
      <c r="F131" s="6">
        <v>635586</v>
      </c>
      <c r="G131" s="16">
        <v>0.3530961978394741</v>
      </c>
      <c r="H131" s="6">
        <v>230973</v>
      </c>
      <c r="I131" s="19">
        <v>224423</v>
      </c>
      <c r="J131" s="19">
        <v>215529</v>
      </c>
      <c r="K131" s="6">
        <v>179815</v>
      </c>
      <c r="L131" s="6">
        <v>35714</v>
      </c>
      <c r="M131" s="20">
        <f t="shared" si="4"/>
        <v>0.83429608080583129</v>
      </c>
      <c r="N131" s="20">
        <f t="shared" si="5"/>
        <v>0.16570391919416877</v>
      </c>
      <c r="O131" s="20">
        <f t="shared" si="3"/>
        <v>0.66859216161166257</v>
      </c>
      <c r="P131" t="s">
        <v>7</v>
      </c>
      <c r="Q131" t="s">
        <v>426</v>
      </c>
      <c r="R131" t="s">
        <v>427</v>
      </c>
      <c r="S131" s="12">
        <v>0.32500000000000001</v>
      </c>
    </row>
    <row r="132" spans="1:19" x14ac:dyDescent="0.25">
      <c r="A132" s="10">
        <v>31487</v>
      </c>
      <c r="B132" s="6" t="s">
        <v>429</v>
      </c>
      <c r="C132" s="6" t="s">
        <v>583</v>
      </c>
      <c r="D132" s="14" t="s">
        <v>194</v>
      </c>
      <c r="E132" s="17" t="s">
        <v>4</v>
      </c>
      <c r="F132" s="6">
        <v>637689</v>
      </c>
      <c r="G132" s="16">
        <v>0.50369067053061911</v>
      </c>
      <c r="H132" s="6">
        <v>328089</v>
      </c>
      <c r="I132" s="19">
        <v>321198</v>
      </c>
      <c r="J132" s="19">
        <v>312599</v>
      </c>
      <c r="K132" s="6">
        <v>1311539</v>
      </c>
      <c r="L132" s="6">
        <v>181060</v>
      </c>
      <c r="M132" s="20">
        <f>K132/(K132+L132)</f>
        <v>0.87869481354335621</v>
      </c>
      <c r="N132" s="20">
        <f>L132/(K132+L132)</f>
        <v>0.12130518645664375</v>
      </c>
      <c r="O132" s="20">
        <f t="shared" ref="O132:O195" si="7">M132-N132</f>
        <v>0.75738962708671242</v>
      </c>
      <c r="P132" t="s">
        <v>7</v>
      </c>
      <c r="Q132" t="s">
        <v>430</v>
      </c>
      <c r="R132" t="s">
        <v>431</v>
      </c>
      <c r="S132" s="12">
        <v>0.51449999999999996</v>
      </c>
    </row>
    <row r="133" spans="1:19" x14ac:dyDescent="0.25">
      <c r="A133" s="10">
        <v>31487</v>
      </c>
      <c r="B133" s="6" t="s">
        <v>146</v>
      </c>
      <c r="C133" s="6" t="s">
        <v>584</v>
      </c>
      <c r="D133" s="14" t="s">
        <v>194</v>
      </c>
      <c r="E133" s="17" t="s">
        <v>4</v>
      </c>
      <c r="F133" s="6">
        <v>637689</v>
      </c>
      <c r="G133" s="16">
        <v>0.50366401176749165</v>
      </c>
      <c r="H133" s="6">
        <v>328089</v>
      </c>
      <c r="I133" s="19">
        <v>321181</v>
      </c>
      <c r="J133" s="19">
        <v>308586</v>
      </c>
      <c r="K133" s="6">
        <v>170597</v>
      </c>
      <c r="L133" s="6">
        <v>137989</v>
      </c>
      <c r="M133" s="20">
        <f>K133/(K133+L133)</f>
        <v>0.55283454207255023</v>
      </c>
      <c r="N133" s="20">
        <f>L133/(K133+L133)</f>
        <v>0.44716545792744972</v>
      </c>
      <c r="O133" s="20">
        <f t="shared" si="7"/>
        <v>0.10566908414510051</v>
      </c>
      <c r="P133" t="s">
        <v>7</v>
      </c>
      <c r="Q133" t="s">
        <v>430</v>
      </c>
      <c r="R133" t="s">
        <v>431</v>
      </c>
      <c r="S133" s="12">
        <v>0.51449999999999996</v>
      </c>
    </row>
    <row r="134" spans="1:19" x14ac:dyDescent="0.25">
      <c r="A134" s="10">
        <v>31487</v>
      </c>
      <c r="B134" s="6" t="s">
        <v>432</v>
      </c>
      <c r="C134" s="6" t="s">
        <v>585</v>
      </c>
      <c r="D134" s="14" t="s">
        <v>194</v>
      </c>
      <c r="E134" s="17" t="s">
        <v>4</v>
      </c>
      <c r="F134" s="6">
        <v>637689</v>
      </c>
      <c r="G134" s="16">
        <v>0.50369537501822992</v>
      </c>
      <c r="H134" s="6">
        <v>328089</v>
      </c>
      <c r="I134" s="19">
        <v>321201</v>
      </c>
      <c r="J134" s="19">
        <v>309764</v>
      </c>
      <c r="K134" s="6">
        <v>222415</v>
      </c>
      <c r="L134" s="6">
        <v>87349</v>
      </c>
      <c r="M134" s="20">
        <f t="shared" si="4"/>
        <v>0.71801435931870716</v>
      </c>
      <c r="N134" s="20">
        <f t="shared" si="5"/>
        <v>0.28198564068129284</v>
      </c>
      <c r="O134" s="20">
        <f t="shared" si="7"/>
        <v>0.43602871863741433</v>
      </c>
      <c r="P134" t="s">
        <v>7</v>
      </c>
      <c r="Q134" t="s">
        <v>430</v>
      </c>
      <c r="R134" t="s">
        <v>431</v>
      </c>
      <c r="S134" s="12">
        <v>0.51449999999999996</v>
      </c>
    </row>
    <row r="135" spans="1:19" x14ac:dyDescent="0.25">
      <c r="A135" s="10">
        <v>31683</v>
      </c>
      <c r="B135" s="6" t="s">
        <v>433</v>
      </c>
      <c r="C135" s="6" t="s">
        <v>586</v>
      </c>
      <c r="D135" s="14" t="s">
        <v>10</v>
      </c>
      <c r="E135" s="17" t="s">
        <v>4</v>
      </c>
      <c r="F135" s="6">
        <v>639686</v>
      </c>
      <c r="G135" s="16">
        <v>0.34594316586575291</v>
      </c>
      <c r="H135" s="6">
        <v>226495</v>
      </c>
      <c r="I135" s="19">
        <v>221295</v>
      </c>
      <c r="J135" s="19">
        <v>216672</v>
      </c>
      <c r="K135" s="6">
        <v>48378</v>
      </c>
      <c r="L135" s="6">
        <v>168294</v>
      </c>
      <c r="M135" s="20">
        <f t="shared" ref="M135:M168" si="8">K135/(K135+L135)</f>
        <v>0.22327758085954807</v>
      </c>
      <c r="N135" s="20">
        <f t="shared" ref="N135:N168" si="9">L135/(K135+L135)</f>
        <v>0.77672241914045193</v>
      </c>
      <c r="O135" s="20">
        <f t="shared" si="7"/>
        <v>-0.55344483828090385</v>
      </c>
      <c r="P135" t="s">
        <v>8</v>
      </c>
      <c r="Q135" t="s">
        <v>434</v>
      </c>
      <c r="R135" t="s">
        <v>435</v>
      </c>
      <c r="S135" s="12">
        <v>0.35399999999999998</v>
      </c>
    </row>
    <row r="136" spans="1:19" x14ac:dyDescent="0.25">
      <c r="A136" s="10">
        <v>31753</v>
      </c>
      <c r="B136" s="6" t="s">
        <v>148</v>
      </c>
      <c r="C136" s="6" t="s">
        <v>587</v>
      </c>
      <c r="D136" s="14" t="s">
        <v>2</v>
      </c>
      <c r="E136" s="17" t="s">
        <v>4</v>
      </c>
      <c r="F136" s="6">
        <v>640308</v>
      </c>
      <c r="G136" s="16">
        <v>0.3311328298256464</v>
      </c>
      <c r="H136" s="6">
        <v>214565</v>
      </c>
      <c r="I136" s="6">
        <v>212027</v>
      </c>
      <c r="J136" s="6">
        <v>206143</v>
      </c>
      <c r="K136" s="6">
        <v>158259</v>
      </c>
      <c r="L136" s="6">
        <v>47884</v>
      </c>
      <c r="M136" s="20">
        <f>K136/(K136+L136)</f>
        <v>0.7677146446883959</v>
      </c>
      <c r="N136" s="20">
        <f>L136/(K136+L136)</f>
        <v>0.23228535531160407</v>
      </c>
      <c r="O136" s="20">
        <f t="shared" si="7"/>
        <v>0.53542928937679179</v>
      </c>
      <c r="P136" t="s">
        <v>7</v>
      </c>
      <c r="Q136" t="s">
        <v>436</v>
      </c>
      <c r="R136" t="s">
        <v>437</v>
      </c>
      <c r="S136" s="12">
        <v>0.33500000000000002</v>
      </c>
    </row>
    <row r="137" spans="1:19" x14ac:dyDescent="0.25">
      <c r="A137" s="10">
        <v>31753</v>
      </c>
      <c r="B137" s="6" t="s">
        <v>147</v>
      </c>
      <c r="C137" s="6" t="s">
        <v>588</v>
      </c>
      <c r="D137" s="14" t="s">
        <v>194</v>
      </c>
      <c r="E137" s="17" t="s">
        <v>4</v>
      </c>
      <c r="F137" s="6">
        <v>640308</v>
      </c>
      <c r="G137" s="16">
        <v>0.33112814458042067</v>
      </c>
      <c r="H137" s="6">
        <v>214565</v>
      </c>
      <c r="I137" s="19">
        <v>212024</v>
      </c>
      <c r="J137" s="19">
        <v>206530</v>
      </c>
      <c r="K137" s="6">
        <v>143431</v>
      </c>
      <c r="L137" s="6">
        <v>63099</v>
      </c>
      <c r="M137" s="20">
        <f t="shared" si="8"/>
        <v>0.69448022079116833</v>
      </c>
      <c r="N137" s="20">
        <f t="shared" si="9"/>
        <v>0.30551977920883167</v>
      </c>
      <c r="O137" s="20">
        <f t="shared" si="7"/>
        <v>0.38896044158233667</v>
      </c>
      <c r="P137" t="s">
        <v>7</v>
      </c>
      <c r="Q137" t="s">
        <v>438</v>
      </c>
      <c r="R137" t="s">
        <v>439</v>
      </c>
      <c r="S137" t="s">
        <v>440</v>
      </c>
    </row>
    <row r="138" spans="1:19" x14ac:dyDescent="0.25">
      <c r="A138" s="10">
        <v>31872</v>
      </c>
      <c r="B138" s="6" t="s">
        <v>149</v>
      </c>
      <c r="C138" s="6" t="s">
        <v>589</v>
      </c>
      <c r="D138" s="14" t="s">
        <v>10</v>
      </c>
      <c r="E138" s="17" t="s">
        <v>4</v>
      </c>
      <c r="F138" s="6">
        <v>641801</v>
      </c>
      <c r="G138" s="16">
        <v>0.38030168229716066</v>
      </c>
      <c r="H138" s="6">
        <v>249326</v>
      </c>
      <c r="I138" s="19">
        <v>244078</v>
      </c>
      <c r="J138" s="19">
        <v>212954</v>
      </c>
      <c r="K138" s="6">
        <v>82327</v>
      </c>
      <c r="L138" s="6">
        <v>130627</v>
      </c>
      <c r="M138" s="20">
        <f t="shared" si="8"/>
        <v>0.38659522713825523</v>
      </c>
      <c r="N138" s="20">
        <f t="shared" si="9"/>
        <v>0.61340477286174477</v>
      </c>
      <c r="O138" s="20">
        <f t="shared" si="7"/>
        <v>-0.22680954572348955</v>
      </c>
      <c r="P138" t="s">
        <v>8</v>
      </c>
      <c r="Q138" t="s">
        <v>441</v>
      </c>
      <c r="R138" t="s">
        <v>442</v>
      </c>
      <c r="S138" s="12">
        <v>0.38850000000000001</v>
      </c>
    </row>
    <row r="139" spans="1:19" x14ac:dyDescent="0.25">
      <c r="A139" s="10">
        <v>31872</v>
      </c>
      <c r="B139" s="6" t="s">
        <v>443</v>
      </c>
      <c r="C139" s="6" t="s">
        <v>590</v>
      </c>
      <c r="D139" s="14" t="s">
        <v>11</v>
      </c>
      <c r="E139" s="17" t="s">
        <v>4</v>
      </c>
      <c r="F139" s="6">
        <v>641801</v>
      </c>
      <c r="G139" s="16">
        <v>0.38030012418179465</v>
      </c>
      <c r="H139" s="6">
        <v>249326</v>
      </c>
      <c r="I139" s="19">
        <v>244077</v>
      </c>
      <c r="J139" s="19">
        <v>211229</v>
      </c>
      <c r="K139" s="6">
        <v>132045</v>
      </c>
      <c r="L139" s="6">
        <v>79184</v>
      </c>
      <c r="M139" s="20">
        <f t="shared" si="8"/>
        <v>0.6251272315827846</v>
      </c>
      <c r="N139" s="20">
        <f t="shared" si="9"/>
        <v>0.37487276841721545</v>
      </c>
      <c r="O139" s="20">
        <f t="shared" si="7"/>
        <v>0.25025446316556915</v>
      </c>
      <c r="P139" s="6" t="s">
        <v>7</v>
      </c>
      <c r="Q139" t="s">
        <v>441</v>
      </c>
      <c r="R139" t="s">
        <v>442</v>
      </c>
      <c r="S139" s="12">
        <v>0.38850000000000001</v>
      </c>
    </row>
    <row r="140" spans="1:19" x14ac:dyDescent="0.25">
      <c r="A140" s="10">
        <v>31872</v>
      </c>
      <c r="B140" s="6" t="s">
        <v>379</v>
      </c>
      <c r="C140" s="6" t="s">
        <v>591</v>
      </c>
      <c r="D140" s="14" t="s">
        <v>1</v>
      </c>
      <c r="E140" s="17" t="s">
        <v>4</v>
      </c>
      <c r="F140" s="6">
        <v>641801</v>
      </c>
      <c r="G140" s="16">
        <v>0.38030012418179465</v>
      </c>
      <c r="H140" s="6">
        <v>249326</v>
      </c>
      <c r="I140" s="19">
        <v>244077</v>
      </c>
      <c r="J140" s="19">
        <v>213454</v>
      </c>
      <c r="K140" s="6">
        <v>104734</v>
      </c>
      <c r="L140" s="6">
        <v>108720</v>
      </c>
      <c r="M140" s="20">
        <f t="shared" si="8"/>
        <v>0.49066309368763295</v>
      </c>
      <c r="N140" s="20">
        <f t="shared" si="9"/>
        <v>0.50933690631236705</v>
      </c>
      <c r="O140" s="20">
        <f t="shared" si="7"/>
        <v>-1.867381262473411E-2</v>
      </c>
      <c r="P140" t="s">
        <v>8</v>
      </c>
      <c r="Q140" t="s">
        <v>441</v>
      </c>
      <c r="R140" t="s">
        <v>442</v>
      </c>
      <c r="S140" s="12">
        <v>0.38850000000000001</v>
      </c>
    </row>
    <row r="141" spans="1:19" x14ac:dyDescent="0.25">
      <c r="A141" s="10">
        <v>31872</v>
      </c>
      <c r="B141" s="6" t="s">
        <v>444</v>
      </c>
      <c r="C141" s="6" t="s">
        <v>592</v>
      </c>
      <c r="D141" s="14" t="s">
        <v>373</v>
      </c>
      <c r="E141" s="17" t="s">
        <v>4</v>
      </c>
      <c r="F141" s="6">
        <v>641801</v>
      </c>
      <c r="G141" s="16">
        <v>0.38030168229716066</v>
      </c>
      <c r="H141" s="6">
        <v>249326</v>
      </c>
      <c r="I141" s="19">
        <v>244078</v>
      </c>
      <c r="J141" s="19">
        <v>220252</v>
      </c>
      <c r="K141" s="6">
        <v>84772</v>
      </c>
      <c r="L141" s="6">
        <v>135480</v>
      </c>
      <c r="M141" s="20">
        <f t="shared" si="8"/>
        <v>0.38488640284764725</v>
      </c>
      <c r="N141" s="20">
        <f t="shared" si="9"/>
        <v>0.61511359715235281</v>
      </c>
      <c r="O141" s="20">
        <f t="shared" si="7"/>
        <v>-0.23022719430470556</v>
      </c>
      <c r="P141" t="s">
        <v>8</v>
      </c>
      <c r="Q141" t="s">
        <v>441</v>
      </c>
      <c r="R141" t="s">
        <v>442</v>
      </c>
      <c r="S141" s="12">
        <v>0.38850000000000001</v>
      </c>
    </row>
    <row r="142" spans="1:19" x14ac:dyDescent="0.25">
      <c r="A142" s="10">
        <v>31872</v>
      </c>
      <c r="B142" s="6" t="s">
        <v>150</v>
      </c>
      <c r="C142" s="6" t="s">
        <v>593</v>
      </c>
      <c r="D142" s="14" t="s">
        <v>194</v>
      </c>
      <c r="E142" s="17" t="s">
        <v>4</v>
      </c>
      <c r="F142" s="6">
        <v>641801</v>
      </c>
      <c r="G142" s="16">
        <v>0.38026896187447512</v>
      </c>
      <c r="H142" s="6">
        <v>249326</v>
      </c>
      <c r="I142" s="19">
        <v>244057</v>
      </c>
      <c r="J142" s="19">
        <v>232668</v>
      </c>
      <c r="K142" s="6">
        <v>185461</v>
      </c>
      <c r="L142" s="6">
        <v>47207</v>
      </c>
      <c r="M142" s="20">
        <f t="shared" si="8"/>
        <v>0.79710574724500149</v>
      </c>
      <c r="N142" s="20">
        <f t="shared" si="9"/>
        <v>0.20289425275499853</v>
      </c>
      <c r="O142" s="20">
        <f t="shared" si="7"/>
        <v>0.59421149449000299</v>
      </c>
      <c r="P142" t="s">
        <v>7</v>
      </c>
      <c r="Q142" t="s">
        <v>441</v>
      </c>
      <c r="R142" t="s">
        <v>442</v>
      </c>
      <c r="S142" s="12">
        <v>0.38850000000000001</v>
      </c>
    </row>
    <row r="143" spans="1:19" x14ac:dyDescent="0.25">
      <c r="A143" s="10">
        <v>31872</v>
      </c>
      <c r="B143" s="6" t="s">
        <v>151</v>
      </c>
      <c r="C143" s="6" t="s">
        <v>594</v>
      </c>
      <c r="D143" s="14" t="s">
        <v>194</v>
      </c>
      <c r="E143" s="17" t="s">
        <v>4</v>
      </c>
      <c r="F143" s="6">
        <v>641801</v>
      </c>
      <c r="G143" s="16">
        <v>0.38026896187447512</v>
      </c>
      <c r="H143" s="6">
        <v>249326</v>
      </c>
      <c r="I143" s="19">
        <v>244057</v>
      </c>
      <c r="J143" s="19">
        <v>230065</v>
      </c>
      <c r="K143" s="6">
        <v>176880</v>
      </c>
      <c r="L143" s="6">
        <v>53185</v>
      </c>
      <c r="M143" s="20">
        <f t="shared" si="8"/>
        <v>0.76882620129093948</v>
      </c>
      <c r="N143" s="20">
        <f t="shared" si="9"/>
        <v>0.23117379870906049</v>
      </c>
      <c r="O143" s="20">
        <f t="shared" si="7"/>
        <v>0.53765240258187896</v>
      </c>
      <c r="P143" t="s">
        <v>7</v>
      </c>
      <c r="Q143" t="s">
        <v>441</v>
      </c>
      <c r="R143" t="s">
        <v>442</v>
      </c>
      <c r="S143" s="12">
        <v>0.38850000000000001</v>
      </c>
    </row>
    <row r="144" spans="1:19" x14ac:dyDescent="0.25">
      <c r="A144" s="10">
        <v>31872</v>
      </c>
      <c r="B144" s="6" t="s">
        <v>152</v>
      </c>
      <c r="C144" s="6" t="s">
        <v>595</v>
      </c>
      <c r="D144" s="14" t="s">
        <v>194</v>
      </c>
      <c r="E144" s="17" t="s">
        <v>4</v>
      </c>
      <c r="F144" s="6">
        <v>641801</v>
      </c>
      <c r="G144" s="16">
        <v>0.38026896187447512</v>
      </c>
      <c r="H144" s="6">
        <v>249326</v>
      </c>
      <c r="I144" s="19">
        <v>244057</v>
      </c>
      <c r="J144" s="19">
        <v>229835</v>
      </c>
      <c r="K144" s="6">
        <v>124362</v>
      </c>
      <c r="L144" s="6">
        <v>105473</v>
      </c>
      <c r="M144" s="20">
        <f t="shared" si="8"/>
        <v>0.54109252289686083</v>
      </c>
      <c r="N144" s="20">
        <f t="shared" si="9"/>
        <v>0.45890747710313923</v>
      </c>
      <c r="O144" s="20">
        <f t="shared" si="7"/>
        <v>8.2185045793721601E-2</v>
      </c>
      <c r="P144" t="s">
        <v>7</v>
      </c>
      <c r="Q144" t="s">
        <v>441</v>
      </c>
      <c r="R144" t="s">
        <v>442</v>
      </c>
      <c r="S144" s="12">
        <v>0.38850000000000001</v>
      </c>
    </row>
    <row r="145" spans="1:19" x14ac:dyDescent="0.25">
      <c r="A145" s="10">
        <v>31872</v>
      </c>
      <c r="B145" s="6" t="s">
        <v>153</v>
      </c>
      <c r="C145" s="6" t="s">
        <v>596</v>
      </c>
      <c r="D145" s="14" t="s">
        <v>194</v>
      </c>
      <c r="E145" s="17" t="s">
        <v>4</v>
      </c>
      <c r="F145" s="6">
        <v>641801</v>
      </c>
      <c r="G145" s="16">
        <v>0.38026896187447512</v>
      </c>
      <c r="H145" s="6">
        <v>249326</v>
      </c>
      <c r="I145" s="19">
        <v>244057</v>
      </c>
      <c r="J145" s="19">
        <v>229942</v>
      </c>
      <c r="K145" s="6">
        <v>129490</v>
      </c>
      <c r="L145" s="6">
        <v>100452</v>
      </c>
      <c r="M145" s="20">
        <f t="shared" si="8"/>
        <v>0.56314200972419137</v>
      </c>
      <c r="N145" s="20">
        <f t="shared" si="9"/>
        <v>0.43685799027580868</v>
      </c>
      <c r="O145" s="20">
        <f t="shared" si="7"/>
        <v>0.12628401944838269</v>
      </c>
      <c r="P145" t="s">
        <v>7</v>
      </c>
      <c r="Q145" t="s">
        <v>441</v>
      </c>
      <c r="R145" t="s">
        <v>442</v>
      </c>
      <c r="S145" s="12">
        <v>0.38850000000000001</v>
      </c>
    </row>
    <row r="146" spans="1:19" x14ac:dyDescent="0.25">
      <c r="A146" s="10">
        <v>31942</v>
      </c>
      <c r="B146" s="6" t="s">
        <v>154</v>
      </c>
      <c r="C146" s="6" t="s">
        <v>597</v>
      </c>
      <c r="D146" s="14" t="s">
        <v>10</v>
      </c>
      <c r="E146" s="17" t="s">
        <v>4</v>
      </c>
      <c r="F146" s="6">
        <v>642261</v>
      </c>
      <c r="G146" s="16">
        <v>0.13300511785707056</v>
      </c>
      <c r="H146" s="6">
        <v>85862</v>
      </c>
      <c r="I146" s="19">
        <v>85424</v>
      </c>
      <c r="J146" s="19">
        <v>83746</v>
      </c>
      <c r="K146" s="6">
        <v>57961</v>
      </c>
      <c r="L146" s="6">
        <v>25785</v>
      </c>
      <c r="M146" s="20">
        <f t="shared" si="8"/>
        <v>0.6921046975377928</v>
      </c>
      <c r="N146" s="20">
        <f t="shared" si="9"/>
        <v>0.30789530246220714</v>
      </c>
      <c r="O146" s="20">
        <f t="shared" si="7"/>
        <v>0.38420939507558566</v>
      </c>
      <c r="P146" t="s">
        <v>7</v>
      </c>
      <c r="Q146" t="s">
        <v>445</v>
      </c>
      <c r="R146" t="s">
        <v>446</v>
      </c>
      <c r="S146" s="12">
        <v>0.13370000000000001</v>
      </c>
    </row>
    <row r="147" spans="1:19" x14ac:dyDescent="0.25">
      <c r="A147" s="10">
        <v>31942</v>
      </c>
      <c r="B147" s="6" t="s">
        <v>155</v>
      </c>
      <c r="C147" s="6" t="s">
        <v>598</v>
      </c>
      <c r="D147" s="14" t="s">
        <v>10</v>
      </c>
      <c r="E147" s="17" t="s">
        <v>4</v>
      </c>
      <c r="F147" s="6">
        <v>642261</v>
      </c>
      <c r="G147" s="16">
        <v>0.13300511785707056</v>
      </c>
      <c r="H147" s="6">
        <v>85862</v>
      </c>
      <c r="I147" s="19">
        <v>85424</v>
      </c>
      <c r="J147" s="19">
        <v>82982</v>
      </c>
      <c r="K147" s="6">
        <v>35241</v>
      </c>
      <c r="L147" s="6">
        <v>47741</v>
      </c>
      <c r="M147" s="20">
        <f t="shared" si="8"/>
        <v>0.42468246125665809</v>
      </c>
      <c r="N147" s="20">
        <f t="shared" si="9"/>
        <v>0.57531753874334191</v>
      </c>
      <c r="O147" s="20">
        <f t="shared" si="7"/>
        <v>-0.15063507748668381</v>
      </c>
      <c r="P147" t="s">
        <v>8</v>
      </c>
      <c r="Q147" t="s">
        <v>445</v>
      </c>
      <c r="R147" t="s">
        <v>446</v>
      </c>
      <c r="S147" s="12">
        <v>0.13370000000000001</v>
      </c>
    </row>
    <row r="148" spans="1:19" x14ac:dyDescent="0.25">
      <c r="A148" s="10">
        <v>31942</v>
      </c>
      <c r="B148" s="6" t="s">
        <v>156</v>
      </c>
      <c r="C148" s="6" t="s">
        <v>599</v>
      </c>
      <c r="D148" s="14" t="s">
        <v>194</v>
      </c>
      <c r="E148" s="17" t="s">
        <v>4</v>
      </c>
      <c r="F148" s="6">
        <v>642261</v>
      </c>
      <c r="G148" s="16">
        <v>0.13300511785707056</v>
      </c>
      <c r="H148" s="6">
        <v>85862</v>
      </c>
      <c r="I148" s="19">
        <v>85424</v>
      </c>
      <c r="J148" s="19">
        <v>83280</v>
      </c>
      <c r="K148" s="6">
        <v>70563</v>
      </c>
      <c r="L148" s="6">
        <v>12717</v>
      </c>
      <c r="M148" s="20">
        <f t="shared" si="8"/>
        <v>0.84729827089337173</v>
      </c>
      <c r="N148" s="20">
        <f t="shared" si="9"/>
        <v>0.15270172910662824</v>
      </c>
      <c r="O148" s="20">
        <f t="shared" si="7"/>
        <v>0.69459654178674346</v>
      </c>
      <c r="P148" t="s">
        <v>7</v>
      </c>
      <c r="Q148" t="s">
        <v>445</v>
      </c>
      <c r="R148" t="s">
        <v>446</v>
      </c>
      <c r="S148" s="12">
        <v>0.13370000000000001</v>
      </c>
    </row>
    <row r="149" spans="1:19" x14ac:dyDescent="0.25">
      <c r="A149" s="10">
        <v>32117</v>
      </c>
      <c r="B149" s="6" t="s">
        <v>195</v>
      </c>
      <c r="C149" s="6" t="s">
        <v>600</v>
      </c>
      <c r="D149" s="14" t="s">
        <v>1</v>
      </c>
      <c r="E149" s="17" t="s">
        <v>4</v>
      </c>
      <c r="F149" s="6">
        <v>644770</v>
      </c>
      <c r="G149" s="16">
        <v>0.491192208074197</v>
      </c>
      <c r="H149" s="6">
        <v>326387</v>
      </c>
      <c r="I149" s="19">
        <v>316706</v>
      </c>
      <c r="J149" s="19">
        <v>272097</v>
      </c>
      <c r="K149" s="6">
        <v>131163</v>
      </c>
      <c r="L149" s="6">
        <v>140934</v>
      </c>
      <c r="M149" s="20">
        <f t="shared" si="8"/>
        <v>0.48204500600888656</v>
      </c>
      <c r="N149" s="20">
        <f t="shared" si="9"/>
        <v>0.51795499399111344</v>
      </c>
      <c r="O149" s="20">
        <f t="shared" si="7"/>
        <v>-3.5909987982226887E-2</v>
      </c>
      <c r="P149" t="s">
        <v>8</v>
      </c>
      <c r="Q149" t="s">
        <v>447</v>
      </c>
      <c r="R149" t="s">
        <v>448</v>
      </c>
      <c r="S149" s="12">
        <v>0.50619999999999998</v>
      </c>
    </row>
    <row r="150" spans="1:19" x14ac:dyDescent="0.25">
      <c r="A150" s="10">
        <v>32117</v>
      </c>
      <c r="B150" s="6" t="s">
        <v>196</v>
      </c>
      <c r="C150" s="6" t="s">
        <v>601</v>
      </c>
      <c r="D150" s="14" t="s">
        <v>1</v>
      </c>
      <c r="E150" s="17" t="s">
        <v>4</v>
      </c>
      <c r="F150" s="6">
        <v>644770</v>
      </c>
      <c r="G150" s="16">
        <v>0.491192208074197</v>
      </c>
      <c r="H150" s="6">
        <v>326387</v>
      </c>
      <c r="I150" s="19">
        <v>316706</v>
      </c>
      <c r="J150" s="19">
        <v>294108</v>
      </c>
      <c r="K150" s="6">
        <v>155532</v>
      </c>
      <c r="L150" s="6">
        <v>132576</v>
      </c>
      <c r="M150" s="20">
        <f t="shared" si="8"/>
        <v>0.53983922695655795</v>
      </c>
      <c r="N150" s="20">
        <f t="shared" si="9"/>
        <v>0.46016077304344205</v>
      </c>
      <c r="O150" s="20">
        <f t="shared" si="7"/>
        <v>7.9678453913115899E-2</v>
      </c>
      <c r="P150" t="s">
        <v>7</v>
      </c>
      <c r="Q150" t="s">
        <v>447</v>
      </c>
      <c r="R150" t="s">
        <v>448</v>
      </c>
      <c r="S150" s="12">
        <v>0.50619999999999998</v>
      </c>
    </row>
    <row r="151" spans="1:19" x14ac:dyDescent="0.25">
      <c r="A151" s="10">
        <v>32117</v>
      </c>
      <c r="B151" s="6" t="s">
        <v>449</v>
      </c>
      <c r="C151" s="6" t="s">
        <v>602</v>
      </c>
      <c r="D151" s="14" t="s">
        <v>373</v>
      </c>
      <c r="E151" s="17" t="s">
        <v>4</v>
      </c>
      <c r="F151" s="6">
        <v>644770</v>
      </c>
      <c r="G151" s="16">
        <v>0.49116118926128699</v>
      </c>
      <c r="H151" s="6">
        <v>326387</v>
      </c>
      <c r="I151" s="19">
        <v>316686</v>
      </c>
      <c r="J151" s="19">
        <v>291750</v>
      </c>
      <c r="K151" s="6">
        <v>153515</v>
      </c>
      <c r="L151" s="6">
        <v>138235</v>
      </c>
      <c r="M151" s="20">
        <f>K151/(K151+L151)</f>
        <v>0.52618680377035132</v>
      </c>
      <c r="N151" s="20">
        <f>L151/(K151+L151)</f>
        <v>0.47381319622964868</v>
      </c>
      <c r="O151" s="20">
        <f t="shared" si="7"/>
        <v>5.2373607540702638E-2</v>
      </c>
      <c r="P151" t="s">
        <v>7</v>
      </c>
      <c r="Q151" t="s">
        <v>450</v>
      </c>
      <c r="R151" t="s">
        <v>448</v>
      </c>
      <c r="S151" s="12">
        <v>0.50619999999999998</v>
      </c>
    </row>
    <row r="152" spans="1:19" x14ac:dyDescent="0.25">
      <c r="A152" s="10">
        <v>32117</v>
      </c>
      <c r="B152" s="6" t="s">
        <v>197</v>
      </c>
      <c r="C152" s="6" t="s">
        <v>603</v>
      </c>
      <c r="D152" s="14" t="s">
        <v>194</v>
      </c>
      <c r="E152" s="17" t="s">
        <v>4</v>
      </c>
      <c r="F152" s="6">
        <v>644770</v>
      </c>
      <c r="G152" s="16">
        <v>0.49116118926128699</v>
      </c>
      <c r="H152" s="6">
        <v>326387</v>
      </c>
      <c r="I152" s="19">
        <v>316686</v>
      </c>
      <c r="J152" s="19">
        <v>295406</v>
      </c>
      <c r="K152" s="6">
        <v>204344</v>
      </c>
      <c r="L152" s="6">
        <v>91062</v>
      </c>
      <c r="M152" s="20">
        <f t="shared" si="8"/>
        <v>0.69173950427547171</v>
      </c>
      <c r="N152" s="20">
        <f t="shared" si="9"/>
        <v>0.30826049572452829</v>
      </c>
      <c r="O152" s="20">
        <f t="shared" si="7"/>
        <v>0.38347900855094341</v>
      </c>
      <c r="P152" t="s">
        <v>7</v>
      </c>
      <c r="Q152" t="s">
        <v>450</v>
      </c>
      <c r="R152" t="s">
        <v>448</v>
      </c>
      <c r="S152" s="12">
        <v>0.50619999999999998</v>
      </c>
    </row>
    <row r="153" spans="1:19" x14ac:dyDescent="0.25">
      <c r="A153" s="10">
        <v>32306</v>
      </c>
      <c r="B153" s="6" t="s">
        <v>210</v>
      </c>
      <c r="C153" s="6" t="s">
        <v>604</v>
      </c>
      <c r="D153" s="14" t="s">
        <v>10</v>
      </c>
      <c r="E153" s="17" t="s">
        <v>4</v>
      </c>
      <c r="F153" s="6">
        <v>646461</v>
      </c>
      <c r="G153" s="16">
        <v>0.38946046242542087</v>
      </c>
      <c r="H153" s="6">
        <v>254558</v>
      </c>
      <c r="I153" s="19">
        <v>251771</v>
      </c>
      <c r="J153" s="19">
        <v>244250</v>
      </c>
      <c r="K153" s="6">
        <v>119917</v>
      </c>
      <c r="L153" s="6">
        <v>124333</v>
      </c>
      <c r="M153" s="20">
        <f t="shared" si="8"/>
        <v>0.4909600818833163</v>
      </c>
      <c r="N153" s="20">
        <f t="shared" si="9"/>
        <v>0.5090399181166837</v>
      </c>
      <c r="O153" s="20">
        <f t="shared" si="7"/>
        <v>-1.8079836233367397E-2</v>
      </c>
      <c r="P153" t="s">
        <v>8</v>
      </c>
      <c r="Q153" t="s">
        <v>451</v>
      </c>
      <c r="R153" t="s">
        <v>452</v>
      </c>
      <c r="S153" s="12">
        <v>0.39379999999999998</v>
      </c>
    </row>
    <row r="154" spans="1:19" x14ac:dyDescent="0.25">
      <c r="A154" s="10">
        <v>32306</v>
      </c>
      <c r="B154" s="6" t="s">
        <v>211</v>
      </c>
      <c r="C154" s="6" t="s">
        <v>605</v>
      </c>
      <c r="D154" s="14" t="s">
        <v>10</v>
      </c>
      <c r="E154" s="17" t="s">
        <v>4</v>
      </c>
      <c r="F154" s="6">
        <v>646461</v>
      </c>
      <c r="G154" s="16">
        <v>0.38945427489051931</v>
      </c>
      <c r="H154" s="6">
        <v>254558</v>
      </c>
      <c r="I154" s="19">
        <v>251767</v>
      </c>
      <c r="J154" s="19">
        <v>243912</v>
      </c>
      <c r="K154" s="6">
        <v>102973</v>
      </c>
      <c r="L154" s="6">
        <v>140939</v>
      </c>
      <c r="M154" s="20">
        <f t="shared" si="8"/>
        <v>0.42217275082816752</v>
      </c>
      <c r="N154" s="20">
        <f t="shared" si="9"/>
        <v>0.57782724917183248</v>
      </c>
      <c r="O154" s="20">
        <f t="shared" si="7"/>
        <v>-0.15565449834366496</v>
      </c>
      <c r="P154" t="s">
        <v>8</v>
      </c>
      <c r="Q154" t="s">
        <v>451</v>
      </c>
      <c r="R154" t="s">
        <v>452</v>
      </c>
      <c r="S154" s="12">
        <v>0.39379999999999998</v>
      </c>
    </row>
    <row r="155" spans="1:19" x14ac:dyDescent="0.25">
      <c r="A155" s="10">
        <v>32306</v>
      </c>
      <c r="B155" s="6" t="s">
        <v>212</v>
      </c>
      <c r="C155" s="6" t="s">
        <v>606</v>
      </c>
      <c r="D155" s="14" t="s">
        <v>10</v>
      </c>
      <c r="E155" s="17" t="s">
        <v>4</v>
      </c>
      <c r="F155" s="6">
        <v>646461</v>
      </c>
      <c r="G155" s="16">
        <v>0.38944963423934315</v>
      </c>
      <c r="H155" s="6">
        <v>254558</v>
      </c>
      <c r="I155" s="19">
        <v>251764</v>
      </c>
      <c r="J155" s="19">
        <v>235212</v>
      </c>
      <c r="K155" s="6">
        <v>69933</v>
      </c>
      <c r="L155" s="6">
        <v>165279</v>
      </c>
      <c r="M155" s="20">
        <f t="shared" si="8"/>
        <v>0.29731901433600327</v>
      </c>
      <c r="N155" s="20">
        <f t="shared" si="9"/>
        <v>0.70268098566399673</v>
      </c>
      <c r="O155" s="20">
        <f t="shared" si="7"/>
        <v>-0.40536197132799345</v>
      </c>
      <c r="P155" t="s">
        <v>8</v>
      </c>
      <c r="Q155" t="s">
        <v>451</v>
      </c>
      <c r="R155" t="s">
        <v>452</v>
      </c>
      <c r="S155" s="12">
        <v>0.39379999999999998</v>
      </c>
    </row>
    <row r="156" spans="1:19" x14ac:dyDescent="0.25">
      <c r="A156" s="10">
        <v>32306</v>
      </c>
      <c r="B156" s="6" t="s">
        <v>213</v>
      </c>
      <c r="C156" s="6" t="s">
        <v>542</v>
      </c>
      <c r="D156" s="14" t="s">
        <v>194</v>
      </c>
      <c r="E156" s="17" t="s">
        <v>4</v>
      </c>
      <c r="F156" s="6">
        <v>646461</v>
      </c>
      <c r="G156" s="16">
        <v>0.38943725916954003</v>
      </c>
      <c r="H156" s="6">
        <v>254558</v>
      </c>
      <c r="I156" s="19">
        <v>251756</v>
      </c>
      <c r="J156" s="19">
        <v>238348</v>
      </c>
      <c r="K156" s="6">
        <v>158368</v>
      </c>
      <c r="L156" s="6">
        <v>79980</v>
      </c>
      <c r="M156" s="20">
        <f t="shared" si="8"/>
        <v>0.66444023025156496</v>
      </c>
      <c r="N156" s="20">
        <f t="shared" si="9"/>
        <v>0.33555976974843504</v>
      </c>
      <c r="O156" s="20">
        <f t="shared" si="7"/>
        <v>0.32888046050312991</v>
      </c>
      <c r="P156" t="s">
        <v>7</v>
      </c>
      <c r="Q156" t="s">
        <v>451</v>
      </c>
      <c r="R156" t="s">
        <v>452</v>
      </c>
      <c r="S156" s="12">
        <v>0.39379999999999998</v>
      </c>
    </row>
    <row r="157" spans="1:19" x14ac:dyDescent="0.25">
      <c r="A157" s="10">
        <v>32411</v>
      </c>
      <c r="B157" s="6" t="s">
        <v>214</v>
      </c>
      <c r="C157" s="6" t="s">
        <v>607</v>
      </c>
      <c r="D157" s="14" t="s">
        <v>10</v>
      </c>
      <c r="E157" s="17" t="s">
        <v>4</v>
      </c>
      <c r="F157" s="6">
        <v>648646</v>
      </c>
      <c r="G157" s="16">
        <v>0.25103215004794605</v>
      </c>
      <c r="H157" s="6">
        <v>163179</v>
      </c>
      <c r="I157" s="19">
        <v>162831</v>
      </c>
      <c r="J157" s="19">
        <v>154981</v>
      </c>
      <c r="K157" s="6">
        <v>57509</v>
      </c>
      <c r="L157" s="6">
        <v>97472</v>
      </c>
      <c r="M157" s="20">
        <f t="shared" si="8"/>
        <v>0.37107129261006189</v>
      </c>
      <c r="N157" s="20">
        <f t="shared" si="9"/>
        <v>0.62892870738993811</v>
      </c>
      <c r="O157" s="20">
        <f t="shared" si="7"/>
        <v>-0.25785741477987623</v>
      </c>
      <c r="P157" t="s">
        <v>8</v>
      </c>
      <c r="Q157" t="s">
        <v>453</v>
      </c>
      <c r="R157" t="s">
        <v>454</v>
      </c>
      <c r="S157" s="12">
        <v>0.2515</v>
      </c>
    </row>
    <row r="158" spans="1:19" x14ac:dyDescent="0.25">
      <c r="A158" s="10">
        <v>32411</v>
      </c>
      <c r="B158" s="6" t="s">
        <v>215</v>
      </c>
      <c r="C158" s="6" t="s">
        <v>608</v>
      </c>
      <c r="D158" s="14" t="s">
        <v>10</v>
      </c>
      <c r="E158" s="17" t="s">
        <v>4</v>
      </c>
      <c r="F158" s="6">
        <v>648646</v>
      </c>
      <c r="G158" s="16">
        <v>0.25103215004794605</v>
      </c>
      <c r="H158" s="6">
        <v>163179</v>
      </c>
      <c r="I158" s="19">
        <v>162831</v>
      </c>
      <c r="J158" s="19">
        <v>159947</v>
      </c>
      <c r="K158" s="19">
        <v>45468</v>
      </c>
      <c r="L158" s="19">
        <v>114479</v>
      </c>
      <c r="M158" s="20">
        <f t="shared" si="8"/>
        <v>0.2842691641606282</v>
      </c>
      <c r="N158" s="20">
        <f t="shared" si="9"/>
        <v>0.7157308358393718</v>
      </c>
      <c r="O158" s="20">
        <f t="shared" si="7"/>
        <v>-0.43146167167874361</v>
      </c>
      <c r="P158" t="s">
        <v>8</v>
      </c>
      <c r="Q158" t="s">
        <v>453</v>
      </c>
      <c r="R158" t="s">
        <v>454</v>
      </c>
      <c r="S158" s="12">
        <v>0.2515</v>
      </c>
    </row>
    <row r="159" spans="1:19" x14ac:dyDescent="0.25">
      <c r="A159" s="10">
        <v>32411</v>
      </c>
      <c r="B159" s="6" t="s">
        <v>216</v>
      </c>
      <c r="C159" s="6" t="s">
        <v>609</v>
      </c>
      <c r="D159" s="14" t="s">
        <v>2</v>
      </c>
      <c r="E159" s="17" t="s">
        <v>4</v>
      </c>
      <c r="F159" s="6">
        <v>648646</v>
      </c>
      <c r="G159" s="16">
        <v>0.25103215004794605</v>
      </c>
      <c r="H159" s="6">
        <v>163179</v>
      </c>
      <c r="I159" s="19">
        <v>162831</v>
      </c>
      <c r="J159" s="19">
        <v>153185</v>
      </c>
      <c r="K159" s="19">
        <v>90654</v>
      </c>
      <c r="L159" s="19">
        <v>62531</v>
      </c>
      <c r="M159" s="20">
        <f t="shared" si="8"/>
        <v>0.59179423572804124</v>
      </c>
      <c r="N159" s="20">
        <f t="shared" si="9"/>
        <v>0.40820576427195876</v>
      </c>
      <c r="O159" s="20">
        <f t="shared" si="7"/>
        <v>0.18358847145608248</v>
      </c>
      <c r="P159" t="s">
        <v>7</v>
      </c>
      <c r="Q159" t="s">
        <v>453</v>
      </c>
      <c r="R159" t="s">
        <v>454</v>
      </c>
      <c r="S159" s="12">
        <v>0.2515</v>
      </c>
    </row>
    <row r="160" spans="1:19" x14ac:dyDescent="0.25">
      <c r="A160" s="10">
        <v>32411</v>
      </c>
      <c r="B160" s="6" t="s">
        <v>217</v>
      </c>
      <c r="C160" s="6" t="s">
        <v>610</v>
      </c>
      <c r="D160" s="14" t="s">
        <v>194</v>
      </c>
      <c r="E160" s="17" t="s">
        <v>4</v>
      </c>
      <c r="F160" s="6">
        <v>648646</v>
      </c>
      <c r="G160" s="16">
        <v>0.25103215004794605</v>
      </c>
      <c r="H160" s="6">
        <v>163179</v>
      </c>
      <c r="I160" s="19">
        <v>162831</v>
      </c>
      <c r="J160" s="19">
        <v>158153</v>
      </c>
      <c r="K160" s="19">
        <v>127836</v>
      </c>
      <c r="L160" s="19">
        <v>30317</v>
      </c>
      <c r="M160" s="20">
        <f t="shared" si="8"/>
        <v>0.80830588101395484</v>
      </c>
      <c r="N160" s="20">
        <f t="shared" si="9"/>
        <v>0.19169411898604516</v>
      </c>
      <c r="O160" s="20">
        <f t="shared" si="7"/>
        <v>0.61661176202790968</v>
      </c>
      <c r="P160" t="s">
        <v>7</v>
      </c>
      <c r="Q160" t="s">
        <v>453</v>
      </c>
      <c r="R160" t="s">
        <v>454</v>
      </c>
      <c r="S160" s="12">
        <v>0.2515</v>
      </c>
    </row>
    <row r="161" spans="1:21" x14ac:dyDescent="0.25">
      <c r="A161" s="10">
        <v>32481</v>
      </c>
      <c r="B161" s="6" t="s">
        <v>455</v>
      </c>
      <c r="C161" s="6" t="s">
        <v>611</v>
      </c>
      <c r="D161" s="14" t="s">
        <v>2</v>
      </c>
      <c r="E161" s="17" t="s">
        <v>4</v>
      </c>
      <c r="F161" s="6">
        <v>648646</v>
      </c>
      <c r="G161" s="16">
        <v>0.49053875303324157</v>
      </c>
      <c r="H161" s="6">
        <v>328991</v>
      </c>
      <c r="I161" s="19">
        <v>318186</v>
      </c>
      <c r="J161" s="19">
        <v>292080</v>
      </c>
      <c r="K161" s="19">
        <v>170170</v>
      </c>
      <c r="L161" s="19">
        <v>121910</v>
      </c>
      <c r="M161" s="16">
        <f t="shared" si="8"/>
        <v>0.5826143522322651</v>
      </c>
      <c r="N161" s="20">
        <f t="shared" si="9"/>
        <v>0.41738564776773485</v>
      </c>
      <c r="O161" s="20">
        <f t="shared" si="7"/>
        <v>0.16522870446453025</v>
      </c>
      <c r="P161" t="s">
        <v>7</v>
      </c>
      <c r="Q161" t="s">
        <v>456</v>
      </c>
      <c r="R161" t="s">
        <v>457</v>
      </c>
      <c r="S161" s="12">
        <v>0.50719999999999998</v>
      </c>
    </row>
    <row r="162" spans="1:21" x14ac:dyDescent="0.25">
      <c r="A162" s="10">
        <v>32481</v>
      </c>
      <c r="B162" s="6" t="s">
        <v>218</v>
      </c>
      <c r="C162" s="6" t="s">
        <v>612</v>
      </c>
      <c r="D162" s="14" t="s">
        <v>194</v>
      </c>
      <c r="E162" s="17" t="s">
        <v>4</v>
      </c>
      <c r="F162" s="6">
        <v>648646</v>
      </c>
      <c r="G162" s="16">
        <v>0.49053875303324157</v>
      </c>
      <c r="H162" s="6">
        <v>328991</v>
      </c>
      <c r="I162" s="19">
        <v>318186</v>
      </c>
      <c r="J162" s="19">
        <v>304942</v>
      </c>
      <c r="K162" s="19">
        <v>227131</v>
      </c>
      <c r="L162" s="19">
        <v>77811</v>
      </c>
      <c r="M162" s="16">
        <f t="shared" si="8"/>
        <v>0.74483344373684179</v>
      </c>
      <c r="N162" s="20">
        <f t="shared" si="9"/>
        <v>0.25516655626315826</v>
      </c>
      <c r="O162" s="20">
        <f t="shared" si="7"/>
        <v>0.48966688747368353</v>
      </c>
      <c r="P162" t="s">
        <v>7</v>
      </c>
      <c r="Q162" t="s">
        <v>456</v>
      </c>
      <c r="R162" t="s">
        <v>457</v>
      </c>
      <c r="S162" s="12">
        <v>0.50719999999999998</v>
      </c>
    </row>
    <row r="163" spans="1:21" x14ac:dyDescent="0.25">
      <c r="A163" s="10">
        <v>32481</v>
      </c>
      <c r="B163" s="6" t="s">
        <v>219</v>
      </c>
      <c r="C163" s="6" t="s">
        <v>613</v>
      </c>
      <c r="D163" s="14" t="s">
        <v>194</v>
      </c>
      <c r="E163" s="17" t="s">
        <v>4</v>
      </c>
      <c r="F163" s="6">
        <v>648646</v>
      </c>
      <c r="G163" s="16">
        <v>0.49053875303324157</v>
      </c>
      <c r="H163" s="6">
        <v>328991</v>
      </c>
      <c r="I163" s="19">
        <v>318186</v>
      </c>
      <c r="J163" s="19">
        <v>294327</v>
      </c>
      <c r="K163" s="19">
        <v>194989</v>
      </c>
      <c r="L163" s="19">
        <v>99338</v>
      </c>
      <c r="M163" s="16">
        <f t="shared" si="8"/>
        <v>0.66249103887852623</v>
      </c>
      <c r="N163" s="20">
        <f t="shared" si="9"/>
        <v>0.33750896112147372</v>
      </c>
      <c r="O163" s="20">
        <f t="shared" si="7"/>
        <v>0.32498207775705251</v>
      </c>
      <c r="P163" t="s">
        <v>7</v>
      </c>
      <c r="Q163" t="s">
        <v>456</v>
      </c>
      <c r="R163" t="s">
        <v>457</v>
      </c>
      <c r="S163" s="12">
        <v>0.50719999999999998</v>
      </c>
      <c r="U163" s="31"/>
    </row>
    <row r="164" spans="1:21" x14ac:dyDescent="0.25">
      <c r="A164" s="10">
        <v>32663</v>
      </c>
      <c r="B164" s="6" t="s">
        <v>69</v>
      </c>
      <c r="C164" s="6" t="s">
        <v>614</v>
      </c>
      <c r="D164" s="14" t="s">
        <v>1</v>
      </c>
      <c r="E164" s="17" t="s">
        <v>4</v>
      </c>
      <c r="F164" s="6">
        <v>650240</v>
      </c>
      <c r="G164" s="16">
        <v>0.33147914616141733</v>
      </c>
      <c r="H164" s="6">
        <v>220997</v>
      </c>
      <c r="I164" s="19">
        <v>215541</v>
      </c>
      <c r="J164" s="19">
        <v>201190</v>
      </c>
      <c r="K164" s="19">
        <v>121530</v>
      </c>
      <c r="L164" s="19">
        <v>79660</v>
      </c>
      <c r="M164" s="16">
        <f t="shared" si="8"/>
        <v>0.60405586758785224</v>
      </c>
      <c r="N164" s="20">
        <f t="shared" si="9"/>
        <v>0.39594413241214771</v>
      </c>
      <c r="O164" s="20">
        <f t="shared" si="7"/>
        <v>0.20811173517570453</v>
      </c>
      <c r="P164" t="s">
        <v>7</v>
      </c>
      <c r="Q164" t="s">
        <v>458</v>
      </c>
      <c r="R164" t="s">
        <v>459</v>
      </c>
      <c r="S164" s="12">
        <v>0.33900000000000002</v>
      </c>
    </row>
    <row r="165" spans="1:21" x14ac:dyDescent="0.25">
      <c r="A165" s="10">
        <v>32663</v>
      </c>
      <c r="B165" s="6" t="s">
        <v>220</v>
      </c>
      <c r="C165" s="6" t="s">
        <v>615</v>
      </c>
      <c r="D165" s="14" t="s">
        <v>194</v>
      </c>
      <c r="E165" s="17" t="s">
        <v>4</v>
      </c>
      <c r="F165" s="6">
        <v>650240</v>
      </c>
      <c r="G165" s="16">
        <v>0.33147145669291339</v>
      </c>
      <c r="H165" s="6">
        <v>220997</v>
      </c>
      <c r="I165" s="19">
        <v>215536</v>
      </c>
      <c r="J165" s="19">
        <v>209199</v>
      </c>
      <c r="K165" s="19">
        <v>161007</v>
      </c>
      <c r="L165" s="19">
        <v>48192</v>
      </c>
      <c r="M165" s="16">
        <f>K165/(K165+L165)</f>
        <v>0.76963561011285908</v>
      </c>
      <c r="N165" s="20">
        <f>L165/(K165+L165)</f>
        <v>0.23036438988714095</v>
      </c>
      <c r="O165" s="20">
        <f t="shared" si="7"/>
        <v>0.53927122022571816</v>
      </c>
      <c r="P165" t="s">
        <v>7</v>
      </c>
      <c r="Q165" t="s">
        <v>458</v>
      </c>
      <c r="R165" t="s">
        <v>459</v>
      </c>
      <c r="S165" s="12">
        <v>0.33900000000000002</v>
      </c>
    </row>
    <row r="166" spans="1:21" x14ac:dyDescent="0.25">
      <c r="A166" s="10">
        <v>32775</v>
      </c>
      <c r="B166" s="6" t="s">
        <v>221</v>
      </c>
      <c r="C166" s="6" t="s">
        <v>616</v>
      </c>
      <c r="D166" s="14" t="s">
        <v>10</v>
      </c>
      <c r="E166" s="17" t="s">
        <v>4</v>
      </c>
      <c r="F166" s="6">
        <v>652067</v>
      </c>
      <c r="G166" s="16">
        <v>0.16432513836768309</v>
      </c>
      <c r="H166" s="6">
        <v>107581</v>
      </c>
      <c r="I166" s="19">
        <v>107151</v>
      </c>
      <c r="J166" s="19">
        <v>105755</v>
      </c>
      <c r="K166" s="6">
        <v>56633</v>
      </c>
      <c r="L166" s="6">
        <v>49122</v>
      </c>
      <c r="M166" s="16">
        <f t="shared" si="8"/>
        <v>0.53551132334168594</v>
      </c>
      <c r="N166" s="20">
        <f t="shared" si="9"/>
        <v>0.464488676658314</v>
      </c>
      <c r="O166" s="20">
        <f t="shared" si="7"/>
        <v>7.1022646683371937E-2</v>
      </c>
      <c r="P166" t="s">
        <v>7</v>
      </c>
      <c r="Q166" t="s">
        <v>460</v>
      </c>
      <c r="R166" t="s">
        <v>461</v>
      </c>
      <c r="S166" s="12">
        <v>0.16400000000000001</v>
      </c>
    </row>
    <row r="167" spans="1:21" x14ac:dyDescent="0.25">
      <c r="A167" s="10">
        <v>32838</v>
      </c>
      <c r="B167" s="6" t="s">
        <v>90</v>
      </c>
      <c r="C167" s="6" t="s">
        <v>617</v>
      </c>
      <c r="D167" s="14" t="s">
        <v>1</v>
      </c>
      <c r="E167" s="17" t="s">
        <v>4</v>
      </c>
      <c r="F167" s="6">
        <v>652373</v>
      </c>
      <c r="G167" s="16">
        <v>0.67459106983274908</v>
      </c>
      <c r="H167" s="6">
        <v>467102</v>
      </c>
      <c r="I167" s="19">
        <v>440085</v>
      </c>
      <c r="J167" s="19">
        <v>418630</v>
      </c>
      <c r="K167" s="6">
        <v>271536</v>
      </c>
      <c r="L167" s="6">
        <v>147094</v>
      </c>
      <c r="M167" s="16">
        <f t="shared" si="8"/>
        <v>0.64863005517999184</v>
      </c>
      <c r="N167" s="20">
        <f t="shared" si="9"/>
        <v>0.35136994482000811</v>
      </c>
      <c r="O167" s="20">
        <f t="shared" si="7"/>
        <v>0.29726011035998373</v>
      </c>
      <c r="P167" t="s">
        <v>7</v>
      </c>
      <c r="Q167" t="s">
        <v>462</v>
      </c>
      <c r="R167" t="s">
        <v>463</v>
      </c>
      <c r="S167" s="21">
        <v>0.72</v>
      </c>
    </row>
    <row r="168" spans="1:21" x14ac:dyDescent="0.25">
      <c r="A168" s="10">
        <v>32838</v>
      </c>
      <c r="B168" s="6" t="s">
        <v>464</v>
      </c>
      <c r="C168" s="6" t="s">
        <v>547</v>
      </c>
      <c r="D168" s="14" t="s">
        <v>1</v>
      </c>
      <c r="E168" s="17" t="s">
        <v>4</v>
      </c>
      <c r="F168" s="6">
        <v>652373</v>
      </c>
      <c r="G168" s="16">
        <v>0.67442858610028311</v>
      </c>
      <c r="H168" s="6">
        <v>467102</v>
      </c>
      <c r="I168" s="19">
        <v>439979</v>
      </c>
      <c r="J168" s="19">
        <v>405548</v>
      </c>
      <c r="K168" s="6">
        <v>259374</v>
      </c>
      <c r="L168" s="6">
        <v>146174</v>
      </c>
      <c r="M168" s="16">
        <f t="shared" si="8"/>
        <v>0.63956424393659939</v>
      </c>
      <c r="N168" s="20">
        <f t="shared" si="9"/>
        <v>0.36043575606340061</v>
      </c>
      <c r="O168" s="20">
        <f t="shared" si="7"/>
        <v>0.27912848787319877</v>
      </c>
      <c r="P168" t="s">
        <v>7</v>
      </c>
      <c r="Q168" t="s">
        <v>462</v>
      </c>
      <c r="R168" t="s">
        <v>463</v>
      </c>
      <c r="S168" s="21">
        <v>0.72</v>
      </c>
    </row>
    <row r="169" spans="1:21" x14ac:dyDescent="0.25">
      <c r="A169" s="1">
        <v>32901</v>
      </c>
      <c r="B169" t="s">
        <v>227</v>
      </c>
      <c r="C169" t="s">
        <v>624</v>
      </c>
      <c r="D169" s="6" t="s">
        <v>10</v>
      </c>
      <c r="E169" t="s">
        <v>4</v>
      </c>
      <c r="F169" s="6">
        <v>676241</v>
      </c>
      <c r="G169" s="16">
        <v>0.26230737266743659</v>
      </c>
      <c r="H169" s="19">
        <v>177562</v>
      </c>
      <c r="I169" s="19">
        <v>177383</v>
      </c>
      <c r="J169" s="19">
        <v>176134</v>
      </c>
      <c r="K169" s="6">
        <v>94387</v>
      </c>
      <c r="L169" s="6">
        <v>81747</v>
      </c>
      <c r="M169" s="16">
        <f t="shared" ref="M169:M173" si="10">K169/(K169+L169)</f>
        <v>0.53588177183280916</v>
      </c>
      <c r="N169" s="20">
        <f t="shared" ref="N169:N176" si="11">L169/(K169+L169)</f>
        <v>0.46411822816719089</v>
      </c>
      <c r="O169" s="20">
        <f t="shared" si="7"/>
        <v>7.1763543665618268E-2</v>
      </c>
      <c r="P169" s="6" t="s">
        <v>7</v>
      </c>
      <c r="Q169" s="6" t="s">
        <v>762</v>
      </c>
      <c r="R169" t="s">
        <v>763</v>
      </c>
      <c r="S169" s="16">
        <v>0.26200000000000001</v>
      </c>
    </row>
    <row r="170" spans="1:21" x14ac:dyDescent="0.25">
      <c r="A170" s="1">
        <v>33034</v>
      </c>
      <c r="B170" t="s">
        <v>208</v>
      </c>
      <c r="C170" t="s">
        <v>625</v>
      </c>
      <c r="D170" s="6" t="s">
        <v>2</v>
      </c>
      <c r="E170" t="s">
        <v>4</v>
      </c>
      <c r="F170" s="6">
        <v>676740</v>
      </c>
      <c r="G170" s="16">
        <v>0.15863699500546738</v>
      </c>
      <c r="H170" s="19">
        <v>108964</v>
      </c>
      <c r="I170" s="19">
        <v>107356</v>
      </c>
      <c r="J170" s="19">
        <v>102682</v>
      </c>
      <c r="K170" s="6">
        <v>40557</v>
      </c>
      <c r="L170" s="6">
        <v>62125</v>
      </c>
      <c r="M170" s="16">
        <f t="shared" si="10"/>
        <v>0.39497672425546831</v>
      </c>
      <c r="N170" s="20">
        <f t="shared" si="11"/>
        <v>0.60502327574453163</v>
      </c>
      <c r="O170" s="20">
        <f t="shared" si="7"/>
        <v>-0.21004655148906332</v>
      </c>
      <c r="P170" s="6" t="s">
        <v>8</v>
      </c>
      <c r="Q170" s="6" t="s">
        <v>767</v>
      </c>
      <c r="R170" t="s">
        <v>766</v>
      </c>
      <c r="S170" s="16">
        <v>0.158</v>
      </c>
    </row>
    <row r="171" spans="1:21" x14ac:dyDescent="0.25">
      <c r="A171" s="1">
        <v>33034</v>
      </c>
      <c r="B171" t="s">
        <v>207</v>
      </c>
      <c r="C171" t="s">
        <v>626</v>
      </c>
      <c r="D171" s="6" t="s">
        <v>2</v>
      </c>
      <c r="E171" t="s">
        <v>4</v>
      </c>
      <c r="F171" s="6">
        <v>676740</v>
      </c>
      <c r="G171" s="16">
        <v>0.15863699500546738</v>
      </c>
      <c r="H171" s="19">
        <v>108964</v>
      </c>
      <c r="I171" s="19">
        <v>107356</v>
      </c>
      <c r="J171" s="19">
        <v>104370</v>
      </c>
      <c r="K171" s="6">
        <v>59353</v>
      </c>
      <c r="L171" s="6">
        <v>45017</v>
      </c>
      <c r="M171" s="16">
        <f t="shared" si="10"/>
        <v>0.56867873910127431</v>
      </c>
      <c r="N171" s="20">
        <f t="shared" si="11"/>
        <v>0.43132126089872569</v>
      </c>
      <c r="O171" s="20">
        <f t="shared" si="7"/>
        <v>0.13735747820254862</v>
      </c>
      <c r="P171" s="6" t="s">
        <v>7</v>
      </c>
      <c r="Q171" s="6" t="s">
        <v>767</v>
      </c>
      <c r="R171" t="s">
        <v>766</v>
      </c>
      <c r="S171" s="16">
        <v>0.158</v>
      </c>
    </row>
    <row r="172" spans="1:21" x14ac:dyDescent="0.25">
      <c r="A172" s="1">
        <v>33034</v>
      </c>
      <c r="B172" t="s">
        <v>206</v>
      </c>
      <c r="C172" t="s">
        <v>627</v>
      </c>
      <c r="D172" s="6" t="s">
        <v>194</v>
      </c>
      <c r="E172" t="s">
        <v>4</v>
      </c>
      <c r="F172" s="6">
        <v>676740</v>
      </c>
      <c r="G172" s="16">
        <v>0.15863699500546738</v>
      </c>
      <c r="H172" s="19">
        <v>108964</v>
      </c>
      <c r="I172" s="19">
        <v>107356</v>
      </c>
      <c r="J172" s="19">
        <v>101770</v>
      </c>
      <c r="K172" s="6">
        <v>74954</v>
      </c>
      <c r="L172" s="6">
        <v>26816</v>
      </c>
      <c r="M172" s="16">
        <f t="shared" si="10"/>
        <v>0.73650388130097277</v>
      </c>
      <c r="N172" s="20">
        <f t="shared" si="11"/>
        <v>0.26349611869902723</v>
      </c>
      <c r="O172" s="20">
        <f t="shared" si="7"/>
        <v>0.47300776260194555</v>
      </c>
      <c r="P172" s="6" t="s">
        <v>7</v>
      </c>
      <c r="Q172" s="6" t="s">
        <v>767</v>
      </c>
      <c r="R172" t="s">
        <v>766</v>
      </c>
      <c r="S172" s="16">
        <v>0.158</v>
      </c>
    </row>
    <row r="173" spans="1:21" x14ac:dyDescent="0.25">
      <c r="A173" s="1">
        <v>33034</v>
      </c>
      <c r="B173" t="s">
        <v>205</v>
      </c>
      <c r="C173" t="s">
        <v>628</v>
      </c>
      <c r="D173" s="6" t="s">
        <v>194</v>
      </c>
      <c r="E173" t="s">
        <v>4</v>
      </c>
      <c r="F173" s="6">
        <v>676740</v>
      </c>
      <c r="G173" s="16">
        <v>0.15863699500546738</v>
      </c>
      <c r="H173" s="19">
        <v>108964</v>
      </c>
      <c r="I173" s="19">
        <v>107356</v>
      </c>
      <c r="J173" s="19">
        <v>102275</v>
      </c>
      <c r="K173" s="6">
        <v>78944</v>
      </c>
      <c r="L173" s="6">
        <v>23331</v>
      </c>
      <c r="M173" s="16">
        <f t="shared" si="10"/>
        <v>0.77187973600586657</v>
      </c>
      <c r="N173" s="20">
        <f t="shared" si="11"/>
        <v>0.22812026399413346</v>
      </c>
      <c r="O173" s="20">
        <f t="shared" si="7"/>
        <v>0.54375947201173314</v>
      </c>
      <c r="P173" s="6" t="s">
        <v>7</v>
      </c>
      <c r="Q173" s="6" t="s">
        <v>767</v>
      </c>
      <c r="R173" t="s">
        <v>766</v>
      </c>
      <c r="S173" s="16">
        <v>0.158</v>
      </c>
    </row>
    <row r="174" spans="1:21" x14ac:dyDescent="0.25">
      <c r="A174" s="1">
        <v>33034</v>
      </c>
      <c r="B174" t="s">
        <v>204</v>
      </c>
      <c r="C174" t="s">
        <v>629</v>
      </c>
      <c r="D174" s="6" t="s">
        <v>194</v>
      </c>
      <c r="E174" t="s">
        <v>4</v>
      </c>
      <c r="F174" s="6">
        <v>676740</v>
      </c>
      <c r="G174" s="16">
        <v>0.15863699500546738</v>
      </c>
      <c r="H174" s="19">
        <v>108964</v>
      </c>
      <c r="I174" s="19">
        <v>107356</v>
      </c>
      <c r="J174" s="19">
        <v>101306</v>
      </c>
      <c r="K174" s="6">
        <v>67195</v>
      </c>
      <c r="L174" s="6">
        <v>34111</v>
      </c>
      <c r="M174" s="16">
        <f>K174/(K174+L174)</f>
        <v>0.66328746569798436</v>
      </c>
      <c r="N174" s="20">
        <f t="shared" si="11"/>
        <v>0.3367125343020157</v>
      </c>
      <c r="O174" s="20">
        <f t="shared" si="7"/>
        <v>0.32657493139596866</v>
      </c>
      <c r="P174" s="6" t="s">
        <v>7</v>
      </c>
      <c r="Q174" s="6" t="s">
        <v>767</v>
      </c>
      <c r="R174" t="s">
        <v>766</v>
      </c>
      <c r="S174" s="16">
        <v>0.158</v>
      </c>
    </row>
    <row r="175" spans="1:21" x14ac:dyDescent="0.25">
      <c r="A175" s="1">
        <v>33034</v>
      </c>
      <c r="B175" t="s">
        <v>203</v>
      </c>
      <c r="C175" t="s">
        <v>630</v>
      </c>
      <c r="D175" s="6" t="s">
        <v>2</v>
      </c>
      <c r="E175" t="s">
        <v>4</v>
      </c>
      <c r="F175" s="6">
        <v>676740</v>
      </c>
      <c r="G175" s="16">
        <v>0.15863699500546738</v>
      </c>
      <c r="H175" s="19">
        <v>108964</v>
      </c>
      <c r="I175" s="19">
        <v>107356</v>
      </c>
      <c r="J175" s="19">
        <v>102991</v>
      </c>
      <c r="K175" s="6">
        <v>76948</v>
      </c>
      <c r="L175" s="6">
        <v>26043</v>
      </c>
      <c r="M175" s="16">
        <f>K175/(K175+L175)</f>
        <v>0.74713324465244535</v>
      </c>
      <c r="N175" s="20">
        <f t="shared" si="11"/>
        <v>0.25286675534755465</v>
      </c>
      <c r="O175" s="20">
        <f t="shared" si="7"/>
        <v>0.4942664893048907</v>
      </c>
      <c r="P175" s="6" t="s">
        <v>7</v>
      </c>
      <c r="Q175" s="6" t="s">
        <v>767</v>
      </c>
      <c r="R175" t="s">
        <v>766</v>
      </c>
      <c r="S175" s="16">
        <v>0.158</v>
      </c>
    </row>
    <row r="176" spans="1:21" x14ac:dyDescent="0.25">
      <c r="A176" s="1">
        <v>33139</v>
      </c>
      <c r="B176" t="s">
        <v>228</v>
      </c>
      <c r="C176" t="s">
        <v>631</v>
      </c>
      <c r="D176" s="6" t="s">
        <v>1</v>
      </c>
      <c r="E176" t="s">
        <v>4</v>
      </c>
      <c r="F176" s="6">
        <v>678726</v>
      </c>
      <c r="G176" s="16">
        <v>0.36158921273091055</v>
      </c>
      <c r="H176" s="19">
        <v>256982</v>
      </c>
      <c r="I176" s="19">
        <v>245420</v>
      </c>
      <c r="J176" s="19">
        <v>224603</v>
      </c>
      <c r="K176" s="6">
        <v>171458</v>
      </c>
      <c r="L176" s="6">
        <v>53145</v>
      </c>
      <c r="M176" s="16">
        <f>K176/(K176+L176)</f>
        <v>0.76338250156943588</v>
      </c>
      <c r="N176" s="20">
        <f t="shared" si="11"/>
        <v>0.23661749843056415</v>
      </c>
      <c r="O176" s="20">
        <f t="shared" si="7"/>
        <v>0.52676500313887176</v>
      </c>
      <c r="P176" s="6" t="s">
        <v>7</v>
      </c>
      <c r="Q176" s="6" t="s">
        <v>764</v>
      </c>
      <c r="R176" t="s">
        <v>765</v>
      </c>
      <c r="S176" s="16">
        <v>0.36199999999999999</v>
      </c>
    </row>
    <row r="177" spans="1:19" x14ac:dyDescent="0.25">
      <c r="A177" s="1">
        <v>33139</v>
      </c>
      <c r="B177" t="s">
        <v>202</v>
      </c>
      <c r="C177" t="s">
        <v>632</v>
      </c>
      <c r="D177" s="6" t="s">
        <v>194</v>
      </c>
      <c r="E177" t="s">
        <v>4</v>
      </c>
      <c r="F177" s="6">
        <v>678726</v>
      </c>
      <c r="G177" s="16">
        <v>0.36158626603371613</v>
      </c>
      <c r="H177" s="19">
        <v>256982</v>
      </c>
      <c r="I177" s="19">
        <v>245418</v>
      </c>
      <c r="J177" s="19">
        <v>233636</v>
      </c>
      <c r="K177" s="6">
        <v>195866</v>
      </c>
      <c r="L177" s="6">
        <v>37770</v>
      </c>
      <c r="M177" s="16">
        <f>K177/(K177+L177)</f>
        <v>0.83833826978719028</v>
      </c>
      <c r="N177" s="16">
        <f t="shared" ref="N177:N218" si="12">L177/(K177+L177)</f>
        <v>0.16166173021280966</v>
      </c>
      <c r="O177" s="20">
        <f t="shared" si="7"/>
        <v>0.67667653957438056</v>
      </c>
      <c r="P177" s="6" t="s">
        <v>7</v>
      </c>
      <c r="Q177" s="6" t="s">
        <v>764</v>
      </c>
      <c r="R177" t="s">
        <v>765</v>
      </c>
      <c r="S177" s="16">
        <v>0.36199999999999999</v>
      </c>
    </row>
    <row r="178" spans="1:19" x14ac:dyDescent="0.25">
      <c r="A178" s="10">
        <v>33391</v>
      </c>
      <c r="B178" s="6" t="s">
        <v>69</v>
      </c>
      <c r="C178" s="6" t="s">
        <v>633</v>
      </c>
      <c r="D178" s="6" t="s">
        <v>14</v>
      </c>
      <c r="E178" t="s">
        <v>4</v>
      </c>
      <c r="F178" s="6">
        <v>679042</v>
      </c>
      <c r="G178" s="16">
        <v>0.26806589283137128</v>
      </c>
      <c r="H178" s="19">
        <v>188745</v>
      </c>
      <c r="I178" s="19">
        <v>182028</v>
      </c>
      <c r="J178" s="19">
        <v>175531</v>
      </c>
      <c r="K178" s="6">
        <v>89405</v>
      </c>
      <c r="L178" s="6">
        <v>86126</v>
      </c>
      <c r="M178" s="16">
        <f t="shared" ref="M178:M203" si="13">K178/(K178+L178)</f>
        <v>0.50934023050059529</v>
      </c>
      <c r="N178" s="16">
        <f t="shared" si="12"/>
        <v>0.49065976949940465</v>
      </c>
      <c r="O178" s="20">
        <f t="shared" si="7"/>
        <v>1.868046100119064E-2</v>
      </c>
      <c r="P178" s="6" t="s">
        <v>7</v>
      </c>
      <c r="Q178" s="6" t="s">
        <v>769</v>
      </c>
      <c r="R178" t="s">
        <v>768</v>
      </c>
      <c r="S178" s="16">
        <v>0.27800000000000002</v>
      </c>
    </row>
    <row r="179" spans="1:19" x14ac:dyDescent="0.25">
      <c r="A179" s="10">
        <v>33650</v>
      </c>
      <c r="B179" s="6" t="s">
        <v>70</v>
      </c>
      <c r="C179" s="6" t="s">
        <v>634</v>
      </c>
      <c r="D179" s="6" t="s">
        <v>10</v>
      </c>
      <c r="E179" t="s">
        <v>4</v>
      </c>
      <c r="F179" s="6">
        <v>681083</v>
      </c>
      <c r="G179" s="16">
        <v>0.44785730960837372</v>
      </c>
      <c r="H179" s="19">
        <v>311538</v>
      </c>
      <c r="I179" s="19">
        <v>305028</v>
      </c>
      <c r="J179" s="19">
        <v>145276</v>
      </c>
      <c r="K179" s="6">
        <v>158338</v>
      </c>
      <c r="L179" s="6">
        <v>132212</v>
      </c>
      <c r="M179" s="16">
        <f t="shared" si="13"/>
        <v>0.54495955945620378</v>
      </c>
      <c r="N179" s="16">
        <f t="shared" si="12"/>
        <v>0.45504044054379622</v>
      </c>
      <c r="O179" s="20">
        <f t="shared" si="7"/>
        <v>8.9919118912407558E-2</v>
      </c>
      <c r="P179" s="6" t="s">
        <v>7</v>
      </c>
      <c r="Q179" s="6" t="s">
        <v>770</v>
      </c>
      <c r="R179" t="s">
        <v>771</v>
      </c>
      <c r="S179" s="16">
        <v>0.44800000000000001</v>
      </c>
    </row>
    <row r="180" spans="1:19" x14ac:dyDescent="0.25">
      <c r="A180" s="10">
        <v>33650</v>
      </c>
      <c r="B180" s="6" t="s">
        <v>71</v>
      </c>
      <c r="C180" s="6" t="s">
        <v>635</v>
      </c>
      <c r="D180" s="6" t="s">
        <v>10</v>
      </c>
      <c r="E180" t="s">
        <v>4</v>
      </c>
      <c r="F180" s="6">
        <v>681083</v>
      </c>
      <c r="G180" s="16">
        <v>0.44784115886022702</v>
      </c>
      <c r="H180" s="19">
        <v>311538</v>
      </c>
      <c r="I180" s="19">
        <v>305017</v>
      </c>
      <c r="J180" s="19">
        <v>147451</v>
      </c>
      <c r="K180" s="6">
        <v>86258</v>
      </c>
      <c r="L180" s="6">
        <v>208642</v>
      </c>
      <c r="M180" s="16">
        <f t="shared" si="13"/>
        <v>0.29249915225500167</v>
      </c>
      <c r="N180" s="16">
        <f t="shared" si="12"/>
        <v>0.70750084774499833</v>
      </c>
      <c r="O180" s="20">
        <f t="shared" si="7"/>
        <v>-0.41500169548999666</v>
      </c>
      <c r="P180" s="6" t="s">
        <v>8</v>
      </c>
      <c r="Q180" s="6" t="s">
        <v>770</v>
      </c>
      <c r="R180" t="s">
        <v>771</v>
      </c>
      <c r="S180" s="16">
        <v>0.44800000000000001</v>
      </c>
    </row>
    <row r="181" spans="1:19" x14ac:dyDescent="0.25">
      <c r="A181" s="10">
        <v>33650</v>
      </c>
      <c r="B181" s="6" t="s">
        <v>72</v>
      </c>
      <c r="C181" s="6" t="s">
        <v>636</v>
      </c>
      <c r="D181" s="6" t="s">
        <v>2</v>
      </c>
      <c r="E181" t="s">
        <v>4</v>
      </c>
      <c r="F181" s="6">
        <v>681083</v>
      </c>
      <c r="G181" s="16">
        <v>0.4478470318595531</v>
      </c>
      <c r="H181" s="19">
        <v>311538</v>
      </c>
      <c r="I181" s="19">
        <v>305021</v>
      </c>
      <c r="J181" s="19">
        <v>148101</v>
      </c>
      <c r="K181" s="6">
        <v>143909</v>
      </c>
      <c r="L181" s="6">
        <v>152292</v>
      </c>
      <c r="M181" s="16">
        <f t="shared" si="13"/>
        <v>0.48584913622843945</v>
      </c>
      <c r="N181" s="16">
        <f t="shared" si="12"/>
        <v>0.5141508637715605</v>
      </c>
      <c r="O181" s="20">
        <f t="shared" si="7"/>
        <v>-2.8301727543121047E-2</v>
      </c>
      <c r="P181" s="6" t="s">
        <v>8</v>
      </c>
      <c r="Q181" s="6" t="s">
        <v>770</v>
      </c>
      <c r="R181" t="s">
        <v>771</v>
      </c>
      <c r="S181" s="16">
        <v>0.44800000000000001</v>
      </c>
    </row>
    <row r="182" spans="1:19" x14ac:dyDescent="0.25">
      <c r="A182" s="10">
        <v>33944</v>
      </c>
      <c r="B182" s="6" t="s">
        <v>73</v>
      </c>
      <c r="C182" s="6" t="s">
        <v>637</v>
      </c>
      <c r="D182" s="6" t="s">
        <v>14</v>
      </c>
      <c r="E182" t="s">
        <v>4</v>
      </c>
      <c r="F182" s="6">
        <v>681922</v>
      </c>
      <c r="G182" s="16">
        <v>0.71042289294083483</v>
      </c>
      <c r="H182" s="19">
        <v>539381</v>
      </c>
      <c r="I182" s="19">
        <v>484453</v>
      </c>
      <c r="J182" s="19">
        <v>461308</v>
      </c>
      <c r="K182" s="6">
        <v>226335</v>
      </c>
      <c r="L182" s="6">
        <v>234973</v>
      </c>
      <c r="M182" s="16">
        <f t="shared" si="13"/>
        <v>0.49063749165416598</v>
      </c>
      <c r="N182" s="16">
        <f t="shared" si="12"/>
        <v>0.50936250834583408</v>
      </c>
      <c r="O182" s="20">
        <f t="shared" si="7"/>
        <v>-1.8725016691668095E-2</v>
      </c>
      <c r="P182" s="6" t="s">
        <v>8</v>
      </c>
      <c r="Q182" s="6" t="s">
        <v>773</v>
      </c>
      <c r="R182" t="s">
        <v>772</v>
      </c>
      <c r="S182" s="16">
        <v>0.71050000000000002</v>
      </c>
    </row>
    <row r="183" spans="1:19" x14ac:dyDescent="0.25">
      <c r="A183" s="10">
        <v>33944</v>
      </c>
      <c r="B183" s="6" t="s">
        <v>201</v>
      </c>
      <c r="C183" s="6" t="s">
        <v>638</v>
      </c>
      <c r="D183" s="6" t="s">
        <v>194</v>
      </c>
      <c r="E183" t="s">
        <v>4</v>
      </c>
      <c r="F183" s="6">
        <v>681922</v>
      </c>
      <c r="G183" s="16">
        <v>0.71045515469511178</v>
      </c>
      <c r="H183" s="19">
        <v>539381</v>
      </c>
      <c r="I183" s="19">
        <v>484475</v>
      </c>
      <c r="J183" s="19">
        <v>464308</v>
      </c>
      <c r="K183" s="6">
        <v>289061</v>
      </c>
      <c r="L183" s="6">
        <v>175247</v>
      </c>
      <c r="M183" s="16">
        <f t="shared" si="13"/>
        <v>0.6225630400510006</v>
      </c>
      <c r="N183" s="16">
        <f t="shared" si="12"/>
        <v>0.3774369599489994</v>
      </c>
      <c r="O183" s="20">
        <f t="shared" si="7"/>
        <v>0.24512608010200121</v>
      </c>
      <c r="P183" s="6" t="s">
        <v>7</v>
      </c>
      <c r="Q183" s="6" t="s">
        <v>773</v>
      </c>
      <c r="R183" t="s">
        <v>772</v>
      </c>
      <c r="S183" s="16">
        <v>0.71050000000000002</v>
      </c>
    </row>
    <row r="184" spans="1:19" x14ac:dyDescent="0.25">
      <c r="A184" s="10">
        <v>34035</v>
      </c>
      <c r="B184" s="6" t="s">
        <v>74</v>
      </c>
      <c r="C184" s="6" t="s">
        <v>639</v>
      </c>
      <c r="D184" s="6" t="s">
        <v>10</v>
      </c>
      <c r="E184" t="s">
        <v>4</v>
      </c>
      <c r="F184" s="6">
        <v>681736</v>
      </c>
      <c r="G184" s="16">
        <v>0.50675481418026924</v>
      </c>
      <c r="H184" s="19">
        <v>362015</v>
      </c>
      <c r="I184" s="19">
        <v>345473</v>
      </c>
      <c r="J184" s="19">
        <v>332592</v>
      </c>
      <c r="K184" s="6">
        <v>142097</v>
      </c>
      <c r="L184" s="6">
        <v>190495</v>
      </c>
      <c r="M184" s="16">
        <f t="shared" si="13"/>
        <v>0.42724118439409248</v>
      </c>
      <c r="N184" s="16">
        <f t="shared" si="12"/>
        <v>0.57275881560590758</v>
      </c>
      <c r="O184" s="20">
        <f t="shared" si="7"/>
        <v>-0.1455176312118151</v>
      </c>
      <c r="P184" s="6" t="s">
        <v>8</v>
      </c>
      <c r="Q184" s="6" t="s">
        <v>775</v>
      </c>
      <c r="R184" t="s">
        <v>774</v>
      </c>
      <c r="S184" s="16">
        <v>0.50700000000000001</v>
      </c>
    </row>
    <row r="185" spans="1:19" x14ac:dyDescent="0.25">
      <c r="A185" s="10">
        <v>34126</v>
      </c>
      <c r="B185" s="6" t="s">
        <v>199</v>
      </c>
      <c r="C185" s="6" t="s">
        <v>640</v>
      </c>
      <c r="D185" s="6" t="s">
        <v>1</v>
      </c>
      <c r="E185" s="6" t="s">
        <v>4</v>
      </c>
      <c r="F185" s="6">
        <v>681506</v>
      </c>
      <c r="G185" s="16">
        <v>0.52959915246527545</v>
      </c>
      <c r="H185" s="19">
        <v>393954</v>
      </c>
      <c r="I185" s="19">
        <v>360925</v>
      </c>
      <c r="J185" s="19">
        <v>342273</v>
      </c>
      <c r="K185" s="6">
        <v>266362</v>
      </c>
      <c r="L185" s="6">
        <v>75911</v>
      </c>
      <c r="M185" s="16">
        <f t="shared" si="13"/>
        <v>0.77821505055905671</v>
      </c>
      <c r="N185" s="16">
        <f t="shared" si="12"/>
        <v>0.22178494944094335</v>
      </c>
      <c r="O185" s="20">
        <f t="shared" si="7"/>
        <v>0.55643010111811342</v>
      </c>
      <c r="P185" s="6" t="s">
        <v>7</v>
      </c>
      <c r="Q185" s="6" t="s">
        <v>777</v>
      </c>
      <c r="R185" t="s">
        <v>776</v>
      </c>
      <c r="S185" s="16">
        <v>0.52900000000000003</v>
      </c>
    </row>
    <row r="186" spans="1:19" x14ac:dyDescent="0.25">
      <c r="A186" s="10">
        <v>34126</v>
      </c>
      <c r="B186" s="6" t="s">
        <v>760</v>
      </c>
      <c r="C186" s="11" t="s">
        <v>761</v>
      </c>
      <c r="D186" s="6" t="s">
        <v>15</v>
      </c>
      <c r="E186" s="6" t="s">
        <v>4</v>
      </c>
      <c r="F186" s="6">
        <v>681506</v>
      </c>
      <c r="G186" s="16">
        <v>0.52946709199919006</v>
      </c>
      <c r="H186" s="19">
        <v>393954</v>
      </c>
      <c r="I186" s="19">
        <v>360835</v>
      </c>
      <c r="J186" s="19">
        <v>323101</v>
      </c>
      <c r="K186" s="6">
        <v>172285</v>
      </c>
      <c r="L186" s="6">
        <v>150816</v>
      </c>
      <c r="M186" s="16">
        <f t="shared" si="13"/>
        <v>0.53322335740217452</v>
      </c>
      <c r="N186" s="16">
        <f t="shared" si="12"/>
        <v>0.46677664259782548</v>
      </c>
      <c r="O186" s="20">
        <f t="shared" si="7"/>
        <v>6.644671480434905E-2</v>
      </c>
      <c r="P186" s="6" t="s">
        <v>7</v>
      </c>
      <c r="Q186" s="6" t="s">
        <v>777</v>
      </c>
      <c r="R186" t="s">
        <v>776</v>
      </c>
      <c r="S186" s="16">
        <v>0.52900000000000003</v>
      </c>
    </row>
    <row r="187" spans="1:19" x14ac:dyDescent="0.25">
      <c r="A187" s="10">
        <v>34238</v>
      </c>
      <c r="B187" s="6" t="s">
        <v>200</v>
      </c>
      <c r="C187" s="6" t="s">
        <v>641</v>
      </c>
      <c r="D187" s="6" t="s">
        <v>2</v>
      </c>
      <c r="E187" t="s">
        <v>4</v>
      </c>
      <c r="F187" s="6">
        <v>681228</v>
      </c>
      <c r="G187" s="16">
        <v>0.41436053714762167</v>
      </c>
      <c r="H187" s="19">
        <v>289612</v>
      </c>
      <c r="I187" s="19">
        <v>282274</v>
      </c>
      <c r="J187" s="19">
        <v>238872</v>
      </c>
      <c r="K187" s="6">
        <v>129097</v>
      </c>
      <c r="L187" s="6">
        <v>109775</v>
      </c>
      <c r="M187" s="16">
        <f t="shared" si="13"/>
        <v>0.54044425466358548</v>
      </c>
      <c r="N187" s="16">
        <f t="shared" si="12"/>
        <v>0.45955574533641447</v>
      </c>
      <c r="O187" s="20">
        <f t="shared" si="7"/>
        <v>8.088850932717101E-2</v>
      </c>
      <c r="P187" s="6" t="s">
        <v>7</v>
      </c>
      <c r="Q187" s="6" t="s">
        <v>779</v>
      </c>
      <c r="R187" t="s">
        <v>780</v>
      </c>
      <c r="S187" s="16">
        <v>0.41399999999999998</v>
      </c>
    </row>
    <row r="188" spans="1:19" x14ac:dyDescent="0.25">
      <c r="A188" s="10">
        <v>34238</v>
      </c>
      <c r="B188" s="6" t="s">
        <v>75</v>
      </c>
      <c r="C188" s="6" t="s">
        <v>637</v>
      </c>
      <c r="D188" s="6" t="s">
        <v>1</v>
      </c>
      <c r="E188" t="s">
        <v>4</v>
      </c>
      <c r="F188" s="6">
        <v>681228</v>
      </c>
      <c r="G188" s="16">
        <v>0.41436053714762167</v>
      </c>
      <c r="H188" s="19">
        <v>289612</v>
      </c>
      <c r="I188" s="19">
        <v>282274</v>
      </c>
      <c r="J188" s="19">
        <v>259902</v>
      </c>
      <c r="K188" s="6">
        <v>160546</v>
      </c>
      <c r="L188" s="6">
        <v>99356</v>
      </c>
      <c r="M188" s="16">
        <f t="shared" si="13"/>
        <v>0.61771744734553791</v>
      </c>
      <c r="N188" s="16">
        <f t="shared" si="12"/>
        <v>0.38228255265446209</v>
      </c>
      <c r="O188" s="20">
        <f t="shared" si="7"/>
        <v>0.23543489469107581</v>
      </c>
      <c r="P188" s="6" t="s">
        <v>7</v>
      </c>
      <c r="Q188" s="6" t="s">
        <v>779</v>
      </c>
      <c r="R188" t="s">
        <v>780</v>
      </c>
      <c r="S188" s="16">
        <v>0.41399999999999998</v>
      </c>
    </row>
    <row r="189" spans="1:19" x14ac:dyDescent="0.25">
      <c r="A189" s="10">
        <v>34238</v>
      </c>
      <c r="B189" s="6" t="s">
        <v>76</v>
      </c>
      <c r="C189" s="6" t="s">
        <v>642</v>
      </c>
      <c r="D189" s="6" t="s">
        <v>10</v>
      </c>
      <c r="E189" t="s">
        <v>4</v>
      </c>
      <c r="F189" s="6">
        <v>681228</v>
      </c>
      <c r="G189" s="16">
        <v>0.41436053714762167</v>
      </c>
      <c r="H189" s="19">
        <v>289612</v>
      </c>
      <c r="I189" s="19">
        <v>282274</v>
      </c>
      <c r="J189" s="19">
        <v>275751</v>
      </c>
      <c r="K189" s="6">
        <v>117505</v>
      </c>
      <c r="L189" s="6">
        <v>158246</v>
      </c>
      <c r="M189" s="16">
        <f t="shared" si="13"/>
        <v>0.42612719446167013</v>
      </c>
      <c r="N189" s="16">
        <f t="shared" si="12"/>
        <v>0.57387280553832987</v>
      </c>
      <c r="O189" s="20">
        <f t="shared" si="7"/>
        <v>-0.14774561107665973</v>
      </c>
      <c r="P189" s="6" t="s">
        <v>8</v>
      </c>
      <c r="Q189" s="6" t="s">
        <v>779</v>
      </c>
      <c r="R189" t="s">
        <v>778</v>
      </c>
      <c r="S189" s="16">
        <v>0.41399999999999998</v>
      </c>
    </row>
    <row r="190" spans="1:19" x14ac:dyDescent="0.25">
      <c r="A190" s="10">
        <v>34301</v>
      </c>
      <c r="B190" s="6" t="s">
        <v>223</v>
      </c>
      <c r="C190" s="6" t="s">
        <v>643</v>
      </c>
      <c r="D190" s="6" t="s">
        <v>10</v>
      </c>
      <c r="E190" t="s">
        <v>4</v>
      </c>
      <c r="F190" s="6">
        <v>680904</v>
      </c>
      <c r="G190" s="16">
        <v>0.46972407270334732</v>
      </c>
      <c r="H190" s="19">
        <v>326425</v>
      </c>
      <c r="I190" s="19">
        <v>319837</v>
      </c>
      <c r="J190" s="19">
        <v>313303</v>
      </c>
      <c r="K190" s="6">
        <v>114466</v>
      </c>
      <c r="L190" s="6">
        <v>198837</v>
      </c>
      <c r="M190" s="16">
        <f t="shared" si="13"/>
        <v>0.36535239049737794</v>
      </c>
      <c r="N190" s="16">
        <f t="shared" si="12"/>
        <v>0.63464760950262211</v>
      </c>
      <c r="O190" s="20">
        <f t="shared" si="7"/>
        <v>-0.26929521900524417</v>
      </c>
      <c r="P190" s="6" t="s">
        <v>8</v>
      </c>
      <c r="Q190" s="6" t="s">
        <v>782</v>
      </c>
      <c r="R190" t="s">
        <v>783</v>
      </c>
      <c r="S190" s="16">
        <v>0.46899999999999997</v>
      </c>
    </row>
    <row r="191" spans="1:19" x14ac:dyDescent="0.25">
      <c r="A191" s="10">
        <v>34301</v>
      </c>
      <c r="B191" s="6" t="s">
        <v>77</v>
      </c>
      <c r="C191" s="6" t="s">
        <v>644</v>
      </c>
      <c r="D191" s="6" t="s">
        <v>1</v>
      </c>
      <c r="E191" t="s">
        <v>4</v>
      </c>
      <c r="F191" s="6">
        <v>680904</v>
      </c>
      <c r="G191" s="16">
        <v>0.46972260406753374</v>
      </c>
      <c r="H191" s="19">
        <v>326425</v>
      </c>
      <c r="I191" s="19">
        <v>319836</v>
      </c>
      <c r="J191" s="19">
        <v>295544</v>
      </c>
      <c r="K191" s="6">
        <v>175872</v>
      </c>
      <c r="L191" s="6">
        <v>119672</v>
      </c>
      <c r="M191" s="16">
        <f t="shared" si="13"/>
        <v>0.59507890534065988</v>
      </c>
      <c r="N191" s="16">
        <f t="shared" si="12"/>
        <v>0.40492109465934006</v>
      </c>
      <c r="O191" s="20">
        <f t="shared" si="7"/>
        <v>0.19015781068131982</v>
      </c>
      <c r="P191" s="6" t="s">
        <v>7</v>
      </c>
      <c r="Q191" s="6" t="s">
        <v>782</v>
      </c>
      <c r="R191" t="s">
        <v>781</v>
      </c>
      <c r="S191" s="16">
        <v>0.46899999999999997</v>
      </c>
    </row>
    <row r="192" spans="1:19" x14ac:dyDescent="0.25">
      <c r="A192" s="10">
        <v>34301</v>
      </c>
      <c r="B192" s="6" t="s">
        <v>78</v>
      </c>
      <c r="C192" s="6" t="s">
        <v>645</v>
      </c>
      <c r="D192" s="6" t="s">
        <v>194</v>
      </c>
      <c r="E192" t="s">
        <v>4</v>
      </c>
      <c r="F192" s="6">
        <v>680904</v>
      </c>
      <c r="G192" s="16">
        <v>0.46972700997497446</v>
      </c>
      <c r="H192" s="19">
        <v>326425</v>
      </c>
      <c r="I192" s="19">
        <v>319839</v>
      </c>
      <c r="J192" s="19">
        <v>308391</v>
      </c>
      <c r="K192" s="6">
        <v>230344</v>
      </c>
      <c r="L192" s="6">
        <v>78047</v>
      </c>
      <c r="M192" s="16">
        <f t="shared" si="13"/>
        <v>0.74692192703418714</v>
      </c>
      <c r="N192" s="16">
        <f t="shared" si="12"/>
        <v>0.25307807296581286</v>
      </c>
      <c r="O192" s="20">
        <f t="shared" si="7"/>
        <v>0.49384385406837428</v>
      </c>
      <c r="P192" s="6" t="s">
        <v>7</v>
      </c>
      <c r="Q192" s="6" t="s">
        <v>782</v>
      </c>
      <c r="R192" t="s">
        <v>781</v>
      </c>
      <c r="S192" s="16">
        <v>0.46899999999999997</v>
      </c>
    </row>
    <row r="193" spans="1:19" x14ac:dyDescent="0.25">
      <c r="A193" s="10">
        <v>34301</v>
      </c>
      <c r="B193" s="6" t="s">
        <v>79</v>
      </c>
      <c r="C193" s="6" t="s">
        <v>646</v>
      </c>
      <c r="D193" s="6" t="s">
        <v>194</v>
      </c>
      <c r="E193" t="s">
        <v>4</v>
      </c>
      <c r="F193" s="6">
        <v>680904</v>
      </c>
      <c r="G193" s="16">
        <v>0.46972700997497446</v>
      </c>
      <c r="H193" s="19">
        <v>326425</v>
      </c>
      <c r="I193" s="19">
        <v>319839</v>
      </c>
      <c r="J193" s="19">
        <v>295472</v>
      </c>
      <c r="K193" s="6">
        <v>154615</v>
      </c>
      <c r="L193" s="6">
        <v>140857</v>
      </c>
      <c r="M193" s="16">
        <f t="shared" si="13"/>
        <v>0.52328139383765637</v>
      </c>
      <c r="N193" s="16">
        <f t="shared" si="12"/>
        <v>0.47671860616234363</v>
      </c>
      <c r="O193" s="20">
        <f t="shared" si="7"/>
        <v>4.6562787675312745E-2</v>
      </c>
      <c r="P193" s="6" t="s">
        <v>7</v>
      </c>
      <c r="Q193" s="6" t="s">
        <v>782</v>
      </c>
      <c r="R193" t="s">
        <v>781</v>
      </c>
      <c r="S193" s="16">
        <v>0.46899999999999997</v>
      </c>
    </row>
    <row r="194" spans="1:19" x14ac:dyDescent="0.25">
      <c r="A194" s="1">
        <v>34497</v>
      </c>
      <c r="B194" t="s">
        <v>51</v>
      </c>
      <c r="C194" s="6" t="s">
        <v>647</v>
      </c>
      <c r="D194" s="6" t="s">
        <v>10</v>
      </c>
      <c r="E194" t="s">
        <v>4</v>
      </c>
      <c r="F194" s="6">
        <v>669985</v>
      </c>
      <c r="G194" s="16">
        <v>0.49158115480197317</v>
      </c>
      <c r="H194" s="19">
        <v>335899</v>
      </c>
      <c r="I194" s="19">
        <v>329352</v>
      </c>
      <c r="J194" s="19">
        <v>322784</v>
      </c>
      <c r="K194" s="6">
        <v>138292</v>
      </c>
      <c r="L194" s="6">
        <v>184492</v>
      </c>
      <c r="M194" s="16">
        <f t="shared" si="13"/>
        <v>0.42843511450381677</v>
      </c>
      <c r="N194" s="16">
        <f t="shared" si="12"/>
        <v>0.57156488549618323</v>
      </c>
      <c r="O194" s="20">
        <f t="shared" si="7"/>
        <v>-0.14312977099236646</v>
      </c>
      <c r="P194" s="6" t="s">
        <v>8</v>
      </c>
      <c r="Q194" s="6" t="s">
        <v>785</v>
      </c>
      <c r="R194" t="s">
        <v>784</v>
      </c>
      <c r="S194" s="16">
        <v>0.49199999999999999</v>
      </c>
    </row>
    <row r="195" spans="1:19" x14ac:dyDescent="0.25">
      <c r="A195" s="1">
        <v>34497</v>
      </c>
      <c r="B195" t="s">
        <v>52</v>
      </c>
      <c r="C195" s="6" t="s">
        <v>648</v>
      </c>
      <c r="D195" s="6" t="s">
        <v>194</v>
      </c>
      <c r="E195" t="s">
        <v>4</v>
      </c>
      <c r="F195" s="6">
        <v>669985</v>
      </c>
      <c r="G195" s="16">
        <v>0.49158115480197317</v>
      </c>
      <c r="H195" s="19">
        <v>335899</v>
      </c>
      <c r="I195" s="19">
        <v>329352</v>
      </c>
      <c r="J195" s="19">
        <v>306388</v>
      </c>
      <c r="K195" s="6">
        <v>213730</v>
      </c>
      <c r="L195" s="6">
        <v>92658</v>
      </c>
      <c r="M195" s="16">
        <f t="shared" si="13"/>
        <v>0.69757953966865538</v>
      </c>
      <c r="N195" s="16">
        <f t="shared" si="12"/>
        <v>0.30242046033134456</v>
      </c>
      <c r="O195" s="20">
        <f t="shared" si="7"/>
        <v>0.39515907933731081</v>
      </c>
      <c r="P195" s="6" t="s">
        <v>7</v>
      </c>
      <c r="Q195" s="6" t="s">
        <v>785</v>
      </c>
      <c r="R195" t="s">
        <v>784</v>
      </c>
      <c r="S195" s="16">
        <v>0.49199999999999999</v>
      </c>
    </row>
    <row r="196" spans="1:19" x14ac:dyDescent="0.25">
      <c r="A196" s="10">
        <v>34497</v>
      </c>
      <c r="B196" s="6" t="s">
        <v>53</v>
      </c>
      <c r="C196" s="6" t="s">
        <v>649</v>
      </c>
      <c r="D196" s="6" t="s">
        <v>194</v>
      </c>
      <c r="E196" s="6" t="s">
        <v>4</v>
      </c>
      <c r="F196" s="6">
        <v>669985</v>
      </c>
      <c r="G196" s="16">
        <v>0.49158115480197317</v>
      </c>
      <c r="H196" s="19">
        <v>335899</v>
      </c>
      <c r="I196" s="19">
        <v>329352</v>
      </c>
      <c r="J196" s="19">
        <v>312838</v>
      </c>
      <c r="K196" s="6">
        <v>226387</v>
      </c>
      <c r="L196" s="6">
        <v>86451</v>
      </c>
      <c r="M196" s="16">
        <f t="shared" si="13"/>
        <v>0.72365569400136809</v>
      </c>
      <c r="N196" s="16">
        <f t="shared" si="12"/>
        <v>0.27634430599863186</v>
      </c>
      <c r="O196" s="20">
        <f t="shared" ref="O196:O259" si="14">M196-N196</f>
        <v>0.44731138800273623</v>
      </c>
      <c r="P196" s="6" t="s">
        <v>7</v>
      </c>
      <c r="Q196" s="6" t="s">
        <v>785</v>
      </c>
      <c r="R196" t="s">
        <v>784</v>
      </c>
      <c r="S196" s="16">
        <v>0.49199999999999999</v>
      </c>
    </row>
    <row r="197" spans="1:19" x14ac:dyDescent="0.25">
      <c r="A197" s="10">
        <v>34602</v>
      </c>
      <c r="B197" s="6" t="s">
        <v>54</v>
      </c>
      <c r="C197" s="6" t="s">
        <v>650</v>
      </c>
      <c r="D197" s="6" t="s">
        <v>194</v>
      </c>
      <c r="E197" s="6" t="s">
        <v>4</v>
      </c>
      <c r="F197" s="6">
        <v>669892</v>
      </c>
      <c r="G197" s="16">
        <v>0.42512524406919322</v>
      </c>
      <c r="H197" s="19">
        <v>301941</v>
      </c>
      <c r="I197" s="19">
        <v>284788</v>
      </c>
      <c r="J197" s="19">
        <v>277252</v>
      </c>
      <c r="K197" s="6">
        <v>202099</v>
      </c>
      <c r="L197" s="6">
        <v>75153</v>
      </c>
      <c r="M197" s="16">
        <f t="shared" si="13"/>
        <v>0.72893613030744597</v>
      </c>
      <c r="N197" s="16">
        <f t="shared" si="12"/>
        <v>0.27106386969255408</v>
      </c>
      <c r="O197" s="20">
        <f t="shared" si="14"/>
        <v>0.45787226061489189</v>
      </c>
      <c r="P197" s="6" t="s">
        <v>7</v>
      </c>
      <c r="Q197" s="6" t="s">
        <v>787</v>
      </c>
      <c r="R197" t="s">
        <v>786</v>
      </c>
      <c r="S197" s="16">
        <v>0.42499999999999999</v>
      </c>
    </row>
    <row r="198" spans="1:19" x14ac:dyDescent="0.25">
      <c r="A198" s="10">
        <v>34672</v>
      </c>
      <c r="B198" s="6" t="s">
        <v>55</v>
      </c>
      <c r="C198" s="6" t="s">
        <v>651</v>
      </c>
      <c r="D198" s="6" t="s">
        <v>10</v>
      </c>
      <c r="E198" s="6" t="s">
        <v>3</v>
      </c>
      <c r="F198" s="6">
        <v>668597</v>
      </c>
      <c r="G198" s="16">
        <v>0.43160229555322566</v>
      </c>
      <c r="H198" s="19">
        <v>298438</v>
      </c>
      <c r="I198" s="19">
        <v>288568</v>
      </c>
      <c r="J198" s="19">
        <v>286920</v>
      </c>
      <c r="K198" s="6">
        <v>63496</v>
      </c>
      <c r="L198" s="6">
        <v>220373</v>
      </c>
      <c r="M198" s="16">
        <f t="shared" si="13"/>
        <v>0.22368064142262806</v>
      </c>
      <c r="N198" s="16">
        <f t="shared" si="12"/>
        <v>0.776319358577372</v>
      </c>
      <c r="O198" s="20">
        <f t="shared" si="14"/>
        <v>-0.552638717154744</v>
      </c>
      <c r="P198" s="6" t="s">
        <v>8</v>
      </c>
      <c r="Q198" s="6" t="s">
        <v>789</v>
      </c>
      <c r="R198" t="s">
        <v>788</v>
      </c>
      <c r="S198" s="16">
        <v>0.432</v>
      </c>
    </row>
    <row r="199" spans="1:19" x14ac:dyDescent="0.25">
      <c r="A199" s="10">
        <v>34672</v>
      </c>
      <c r="B199" s="6" t="s">
        <v>224</v>
      </c>
      <c r="C199" s="6" t="s">
        <v>652</v>
      </c>
      <c r="D199" s="6" t="s">
        <v>11</v>
      </c>
      <c r="E199" s="6" t="s">
        <v>3</v>
      </c>
      <c r="F199" s="6">
        <v>668597</v>
      </c>
      <c r="G199" s="16">
        <v>0.43160229555322566</v>
      </c>
      <c r="H199" s="19">
        <v>298438</v>
      </c>
      <c r="I199" s="19">
        <v>288568</v>
      </c>
      <c r="J199" s="19">
        <v>286920</v>
      </c>
      <c r="K199" s="6">
        <v>108525</v>
      </c>
      <c r="L199" s="6">
        <v>166362</v>
      </c>
      <c r="M199" s="16">
        <f t="shared" si="13"/>
        <v>0.39479858996605877</v>
      </c>
      <c r="N199" s="16">
        <f t="shared" si="12"/>
        <v>0.60520141003394123</v>
      </c>
      <c r="O199" s="20">
        <f t="shared" si="14"/>
        <v>-0.21040282006788247</v>
      </c>
      <c r="P199" s="6" t="s">
        <v>8</v>
      </c>
      <c r="Q199" s="6" t="s">
        <v>789</v>
      </c>
      <c r="R199" t="s">
        <v>788</v>
      </c>
      <c r="S199" s="16">
        <v>0.432</v>
      </c>
    </row>
    <row r="200" spans="1:19" x14ac:dyDescent="0.25">
      <c r="A200" s="10">
        <v>34672</v>
      </c>
      <c r="B200" s="6" t="s">
        <v>56</v>
      </c>
      <c r="C200" s="6" t="s">
        <v>653</v>
      </c>
      <c r="D200" s="6" t="s">
        <v>26</v>
      </c>
      <c r="E200" s="6" t="s">
        <v>3</v>
      </c>
      <c r="F200" s="6">
        <v>668597</v>
      </c>
      <c r="G200" s="16">
        <v>0.43160229555322566</v>
      </c>
      <c r="H200" s="19">
        <v>298438</v>
      </c>
      <c r="I200" s="19">
        <v>288568</v>
      </c>
      <c r="J200" s="19">
        <v>286920</v>
      </c>
      <c r="K200" s="6">
        <v>64461</v>
      </c>
      <c r="L200" s="6">
        <v>163760</v>
      </c>
      <c r="M200" s="16">
        <f t="shared" si="13"/>
        <v>0.28244990601215486</v>
      </c>
      <c r="N200" s="16">
        <f t="shared" si="12"/>
        <v>0.71755009398784508</v>
      </c>
      <c r="O200" s="20">
        <f t="shared" si="14"/>
        <v>-0.43510018797569022</v>
      </c>
      <c r="P200" s="6" t="s">
        <v>848</v>
      </c>
      <c r="Q200" s="6" t="s">
        <v>789</v>
      </c>
      <c r="R200" t="s">
        <v>788</v>
      </c>
      <c r="S200" s="16">
        <v>0.432</v>
      </c>
    </row>
    <row r="201" spans="1:19" x14ac:dyDescent="0.25">
      <c r="A201" s="10">
        <v>34770</v>
      </c>
      <c r="B201" s="6" t="s">
        <v>57</v>
      </c>
      <c r="C201" s="6" t="s">
        <v>654</v>
      </c>
      <c r="D201" s="6" t="s">
        <v>1</v>
      </c>
      <c r="E201" s="6" t="s">
        <v>4</v>
      </c>
      <c r="F201" s="6">
        <v>675583</v>
      </c>
      <c r="G201" s="16">
        <v>0.38429771027394116</v>
      </c>
      <c r="H201" s="19">
        <v>266817</v>
      </c>
      <c r="I201" s="19">
        <v>259625</v>
      </c>
      <c r="J201" s="19">
        <v>249866</v>
      </c>
      <c r="K201" s="6">
        <v>210680</v>
      </c>
      <c r="L201" s="6">
        <v>39186</v>
      </c>
      <c r="M201" s="16">
        <f t="shared" si="13"/>
        <v>0.84317194015992569</v>
      </c>
      <c r="N201" s="16">
        <f t="shared" si="12"/>
        <v>0.15682805984007428</v>
      </c>
      <c r="O201" s="20">
        <f t="shared" si="14"/>
        <v>0.68634388031985138</v>
      </c>
      <c r="P201" s="6" t="s">
        <v>7</v>
      </c>
      <c r="Q201" s="6" t="s">
        <v>791</v>
      </c>
      <c r="R201" t="s">
        <v>790</v>
      </c>
      <c r="S201" s="16">
        <v>0.38400000000000001</v>
      </c>
    </row>
    <row r="202" spans="1:19" x14ac:dyDescent="0.25">
      <c r="A202" s="10">
        <v>34770</v>
      </c>
      <c r="B202" s="6" t="s">
        <v>58</v>
      </c>
      <c r="C202" s="6" t="s">
        <v>655</v>
      </c>
      <c r="D202" s="6" t="s">
        <v>2</v>
      </c>
      <c r="E202" s="6" t="s">
        <v>4</v>
      </c>
      <c r="F202" s="6">
        <v>675583</v>
      </c>
      <c r="G202" s="16">
        <v>0.38421777931061024</v>
      </c>
      <c r="H202" s="19">
        <v>266817</v>
      </c>
      <c r="I202" s="19">
        <v>259571</v>
      </c>
      <c r="J202" s="19">
        <v>252740</v>
      </c>
      <c r="K202" s="6">
        <v>164021</v>
      </c>
      <c r="L202" s="6">
        <v>88719</v>
      </c>
      <c r="M202" s="16">
        <f t="shared" si="13"/>
        <v>0.64897127482788641</v>
      </c>
      <c r="N202" s="16">
        <f t="shared" si="12"/>
        <v>0.35102872517211364</v>
      </c>
      <c r="O202" s="20">
        <f t="shared" si="14"/>
        <v>0.29794254965577277</v>
      </c>
      <c r="P202" s="6" t="s">
        <v>7</v>
      </c>
      <c r="Q202" s="6" t="s">
        <v>791</v>
      </c>
      <c r="R202" t="s">
        <v>790</v>
      </c>
      <c r="S202" s="16">
        <v>0.38400000000000001</v>
      </c>
    </row>
    <row r="203" spans="1:19" x14ac:dyDescent="0.25">
      <c r="A203" s="10">
        <v>35134</v>
      </c>
      <c r="B203" s="6" t="s">
        <v>59</v>
      </c>
      <c r="C203" s="6" t="s">
        <v>656</v>
      </c>
      <c r="D203" s="6" t="s">
        <v>10</v>
      </c>
      <c r="E203" s="6" t="s">
        <v>4</v>
      </c>
      <c r="F203" s="6">
        <v>675533</v>
      </c>
      <c r="G203" s="16">
        <v>0.30697834154660097</v>
      </c>
      <c r="H203" s="19">
        <v>210922</v>
      </c>
      <c r="I203" s="19">
        <v>207374</v>
      </c>
      <c r="J203" s="19">
        <v>202270</v>
      </c>
      <c r="K203" s="6">
        <v>59766</v>
      </c>
      <c r="L203" s="6">
        <v>142504</v>
      </c>
      <c r="M203" s="16">
        <f t="shared" si="13"/>
        <v>0.29547634350126067</v>
      </c>
      <c r="N203" s="16">
        <f t="shared" si="12"/>
        <v>0.70452365649873927</v>
      </c>
      <c r="O203" s="20">
        <f t="shared" si="14"/>
        <v>-0.4090473129974786</v>
      </c>
      <c r="P203" s="6" t="s">
        <v>8</v>
      </c>
      <c r="Q203" s="6" t="s">
        <v>792</v>
      </c>
      <c r="R203" t="s">
        <v>793</v>
      </c>
      <c r="S203" s="16">
        <v>0.307</v>
      </c>
    </row>
    <row r="204" spans="1:19" x14ac:dyDescent="0.25">
      <c r="A204" s="10">
        <v>35134</v>
      </c>
      <c r="B204" s="6" t="s">
        <v>230</v>
      </c>
      <c r="C204" s="6" t="s">
        <v>657</v>
      </c>
      <c r="D204" s="6" t="s">
        <v>2</v>
      </c>
      <c r="E204" s="6" t="s">
        <v>4</v>
      </c>
      <c r="F204" s="6">
        <v>675533</v>
      </c>
      <c r="G204" s="16">
        <v>0.30697834154660097</v>
      </c>
      <c r="H204" s="19">
        <v>210922</v>
      </c>
      <c r="I204" s="19">
        <v>207374</v>
      </c>
      <c r="J204" s="19">
        <v>201382</v>
      </c>
      <c r="K204" s="6">
        <v>126720</v>
      </c>
      <c r="L204" s="6">
        <v>74662</v>
      </c>
      <c r="M204" s="16">
        <f t="shared" ref="M204:M218" si="15">K204/(K204+L204)</f>
        <v>0.62925186958119395</v>
      </c>
      <c r="N204" s="16">
        <f t="shared" si="12"/>
        <v>0.37074813041880605</v>
      </c>
      <c r="O204" s="20">
        <f t="shared" si="14"/>
        <v>0.25850373916238789</v>
      </c>
      <c r="P204" s="6" t="s">
        <v>7</v>
      </c>
      <c r="Q204" s="6" t="s">
        <v>792</v>
      </c>
      <c r="R204" t="s">
        <v>793</v>
      </c>
      <c r="S204" s="16">
        <v>0.307</v>
      </c>
    </row>
    <row r="205" spans="1:19" x14ac:dyDescent="0.25">
      <c r="A205" s="10">
        <v>35400</v>
      </c>
      <c r="B205" s="6" t="s">
        <v>60</v>
      </c>
      <c r="C205" s="6" t="s">
        <v>658</v>
      </c>
      <c r="D205" s="6" t="s">
        <v>2</v>
      </c>
      <c r="E205" s="6" t="s">
        <v>4</v>
      </c>
      <c r="F205" s="6">
        <v>675359</v>
      </c>
      <c r="G205" s="16">
        <v>0.44789808087254335</v>
      </c>
      <c r="H205" s="19">
        <v>313482</v>
      </c>
      <c r="I205" s="19">
        <v>302492</v>
      </c>
      <c r="J205" s="19">
        <v>298049</v>
      </c>
      <c r="K205" s="6">
        <v>163903</v>
      </c>
      <c r="L205" s="6">
        <v>134146</v>
      </c>
      <c r="M205" s="16">
        <f t="shared" si="15"/>
        <v>0.54991964408536853</v>
      </c>
      <c r="N205" s="16">
        <f t="shared" si="12"/>
        <v>0.45008035591463147</v>
      </c>
      <c r="O205" s="20">
        <f t="shared" si="14"/>
        <v>9.9839288170737062E-2</v>
      </c>
      <c r="P205" s="6" t="s">
        <v>7</v>
      </c>
      <c r="Q205" s="6" t="s">
        <v>794</v>
      </c>
      <c r="R205" t="s">
        <v>795</v>
      </c>
      <c r="S205" s="23">
        <v>0.44790000000000002</v>
      </c>
    </row>
    <row r="206" spans="1:19" x14ac:dyDescent="0.25">
      <c r="A206" s="10">
        <v>35589</v>
      </c>
      <c r="B206" s="6" t="s">
        <v>61</v>
      </c>
      <c r="C206" s="6" t="s">
        <v>659</v>
      </c>
      <c r="D206" s="6" t="s">
        <v>2</v>
      </c>
      <c r="E206" s="6" t="s">
        <v>4</v>
      </c>
      <c r="F206" s="6">
        <v>675231</v>
      </c>
      <c r="G206" s="16">
        <v>0.32440453711396544</v>
      </c>
      <c r="H206" s="19">
        <v>226062</v>
      </c>
      <c r="I206" s="19">
        <v>219048</v>
      </c>
      <c r="J206" s="19">
        <v>213077</v>
      </c>
      <c r="K206" s="6">
        <v>137738</v>
      </c>
      <c r="L206" s="6">
        <v>75339</v>
      </c>
      <c r="M206" s="16">
        <f t="shared" si="15"/>
        <v>0.64642359334888322</v>
      </c>
      <c r="N206" s="16">
        <f t="shared" si="12"/>
        <v>0.35357640665111673</v>
      </c>
      <c r="O206" s="20">
        <f t="shared" si="14"/>
        <v>0.29284718669776649</v>
      </c>
      <c r="P206" s="6" t="s">
        <v>7</v>
      </c>
      <c r="Q206" s="6" t="s">
        <v>796</v>
      </c>
      <c r="R206" t="s">
        <v>797</v>
      </c>
      <c r="S206" s="16">
        <v>0.32400000000000001</v>
      </c>
    </row>
    <row r="207" spans="1:19" x14ac:dyDescent="0.25">
      <c r="A207" s="10">
        <v>35701</v>
      </c>
      <c r="B207" s="6" t="s">
        <v>229</v>
      </c>
      <c r="C207" s="6" t="s">
        <v>660</v>
      </c>
      <c r="D207" s="6" t="s">
        <v>14</v>
      </c>
      <c r="E207" s="6" t="s">
        <v>3</v>
      </c>
      <c r="F207" s="6">
        <v>675461</v>
      </c>
      <c r="G207" s="16">
        <v>0.32510093106781884</v>
      </c>
      <c r="H207" s="19">
        <v>249026</v>
      </c>
      <c r="I207" s="19">
        <v>219593</v>
      </c>
      <c r="J207" s="19">
        <v>208848</v>
      </c>
      <c r="K207" s="6">
        <v>122683</v>
      </c>
      <c r="L207" s="6">
        <v>71244</v>
      </c>
      <c r="M207" s="16">
        <f t="shared" si="15"/>
        <v>0.63262464741887414</v>
      </c>
      <c r="N207" s="16">
        <f t="shared" si="12"/>
        <v>0.36737535258112591</v>
      </c>
      <c r="O207" s="20">
        <f t="shared" si="14"/>
        <v>0.26524929483774823</v>
      </c>
      <c r="P207" s="6" t="s">
        <v>7</v>
      </c>
      <c r="Q207" s="6" t="s">
        <v>798</v>
      </c>
      <c r="R207" t="s">
        <v>799</v>
      </c>
      <c r="S207" s="16">
        <v>0.32500000000000001</v>
      </c>
    </row>
    <row r="208" spans="1:19" x14ac:dyDescent="0.25">
      <c r="A208" s="10">
        <v>35701</v>
      </c>
      <c r="B208" s="6" t="s">
        <v>231</v>
      </c>
      <c r="C208" s="6" t="s">
        <v>661</v>
      </c>
      <c r="D208" s="6" t="s">
        <v>15</v>
      </c>
      <c r="E208" s="6" t="s">
        <v>3</v>
      </c>
      <c r="F208" s="6">
        <v>675461</v>
      </c>
      <c r="G208" s="16">
        <v>0.32510093106781884</v>
      </c>
      <c r="H208" s="19">
        <v>249026</v>
      </c>
      <c r="I208" s="19">
        <v>219593</v>
      </c>
      <c r="J208" s="19">
        <v>208848</v>
      </c>
      <c r="K208" s="6">
        <v>63477</v>
      </c>
      <c r="L208" s="6">
        <v>126961</v>
      </c>
      <c r="M208" s="16">
        <f>K208/(K208+L208)</f>
        <v>0.3333210808767158</v>
      </c>
      <c r="N208" s="16">
        <f t="shared" si="12"/>
        <v>0.66667891912328425</v>
      </c>
      <c r="O208" s="20">
        <f t="shared" si="14"/>
        <v>-0.33335783824656845</v>
      </c>
      <c r="P208" s="6" t="s">
        <v>8</v>
      </c>
      <c r="Q208" s="6" t="s">
        <v>798</v>
      </c>
      <c r="R208" t="s">
        <v>799</v>
      </c>
      <c r="S208" s="16">
        <v>0.32500000000000001</v>
      </c>
    </row>
    <row r="209" spans="1:19" x14ac:dyDescent="0.25">
      <c r="A209" s="10">
        <v>35701</v>
      </c>
      <c r="B209" s="6" t="s">
        <v>232</v>
      </c>
      <c r="C209" s="6" t="s">
        <v>662</v>
      </c>
      <c r="D209" s="6" t="s">
        <v>26</v>
      </c>
      <c r="E209" s="6" t="s">
        <v>3</v>
      </c>
      <c r="F209" s="6">
        <v>675461</v>
      </c>
      <c r="G209" s="16">
        <v>0.32510093106781884</v>
      </c>
      <c r="H209" s="19">
        <v>249026</v>
      </c>
      <c r="I209" s="19">
        <v>219593</v>
      </c>
      <c r="J209" s="19">
        <v>208848</v>
      </c>
      <c r="K209" s="6">
        <v>114933</v>
      </c>
      <c r="L209" s="6">
        <v>63392</v>
      </c>
      <c r="M209" s="16">
        <f t="shared" si="15"/>
        <v>0.64451422963689897</v>
      </c>
      <c r="N209" s="16">
        <f t="shared" si="12"/>
        <v>0.35548577036310108</v>
      </c>
      <c r="O209" s="20">
        <f t="shared" si="14"/>
        <v>0.28902845927379789</v>
      </c>
      <c r="P209" s="6" t="s">
        <v>848</v>
      </c>
      <c r="Q209" s="6" t="s">
        <v>798</v>
      </c>
      <c r="R209" t="s">
        <v>799</v>
      </c>
      <c r="S209" s="16">
        <v>0.32500000000000001</v>
      </c>
    </row>
    <row r="210" spans="1:19" x14ac:dyDescent="0.25">
      <c r="A210" s="10">
        <v>35757</v>
      </c>
      <c r="B210" s="6" t="s">
        <v>192</v>
      </c>
      <c r="C210" s="6" t="s">
        <v>663</v>
      </c>
      <c r="D210" s="6" t="s">
        <v>2</v>
      </c>
      <c r="E210" s="6" t="s">
        <v>4</v>
      </c>
      <c r="F210" s="6">
        <v>675119</v>
      </c>
      <c r="G210" s="16">
        <v>0.22322435007754188</v>
      </c>
      <c r="H210" s="19">
        <v>154884</v>
      </c>
      <c r="I210" s="19">
        <v>150703</v>
      </c>
      <c r="J210" s="19">
        <v>143069</v>
      </c>
      <c r="K210" s="6">
        <v>76348</v>
      </c>
      <c r="L210" s="6">
        <v>66721</v>
      </c>
      <c r="M210" s="16">
        <f t="shared" si="15"/>
        <v>0.53364460505070976</v>
      </c>
      <c r="N210" s="16">
        <f t="shared" si="12"/>
        <v>0.46635539494929018</v>
      </c>
      <c r="O210" s="20">
        <f t="shared" si="14"/>
        <v>6.7289210101419583E-2</v>
      </c>
      <c r="P210" s="6" t="s">
        <v>7</v>
      </c>
      <c r="Q210" s="6" t="s">
        <v>800</v>
      </c>
      <c r="R210" t="s">
        <v>801</v>
      </c>
      <c r="S210" s="16">
        <v>0.223</v>
      </c>
    </row>
    <row r="211" spans="1:19" x14ac:dyDescent="0.25">
      <c r="A211" s="10">
        <v>35757</v>
      </c>
      <c r="B211" s="6" t="s">
        <v>193</v>
      </c>
      <c r="C211" s="6" t="s">
        <v>664</v>
      </c>
      <c r="D211" s="6" t="s">
        <v>2</v>
      </c>
      <c r="E211" s="6" t="s">
        <v>4</v>
      </c>
      <c r="F211" s="6">
        <v>675119</v>
      </c>
      <c r="G211" s="16">
        <v>0.22322286885719406</v>
      </c>
      <c r="H211" s="19">
        <v>154884</v>
      </c>
      <c r="I211" s="19">
        <v>150702</v>
      </c>
      <c r="J211" s="19">
        <v>144955</v>
      </c>
      <c r="K211" s="6">
        <v>68922</v>
      </c>
      <c r="L211" s="6">
        <v>76033</v>
      </c>
      <c r="M211" s="16">
        <f t="shared" si="15"/>
        <v>0.47547169811320755</v>
      </c>
      <c r="N211" s="16">
        <f t="shared" si="12"/>
        <v>0.52452830188679245</v>
      </c>
      <c r="O211" s="20">
        <f t="shared" si="14"/>
        <v>-4.9056603773584895E-2</v>
      </c>
      <c r="P211" s="6" t="s">
        <v>8</v>
      </c>
      <c r="Q211" s="6" t="s">
        <v>800</v>
      </c>
      <c r="R211" t="s">
        <v>801</v>
      </c>
      <c r="S211" s="16">
        <v>0.223</v>
      </c>
    </row>
    <row r="212" spans="1:19" x14ac:dyDescent="0.25">
      <c r="A212" s="10">
        <v>35757</v>
      </c>
      <c r="B212" s="6" t="s">
        <v>62</v>
      </c>
      <c r="C212" s="6" t="s">
        <v>665</v>
      </c>
      <c r="D212" s="6" t="s">
        <v>14</v>
      </c>
      <c r="E212" s="6" t="s">
        <v>3</v>
      </c>
      <c r="F212" s="6">
        <v>675119</v>
      </c>
      <c r="G212" s="16">
        <v>0.21795268685964994</v>
      </c>
      <c r="H212" s="19">
        <v>15877</v>
      </c>
      <c r="I212" s="19">
        <v>147144</v>
      </c>
      <c r="J212" s="19">
        <v>142747</v>
      </c>
      <c r="K212" s="6">
        <v>64494</v>
      </c>
      <c r="L212" s="6">
        <v>69307</v>
      </c>
      <c r="M212" s="16">
        <f t="shared" si="15"/>
        <v>0.48201433472096622</v>
      </c>
      <c r="N212" s="16">
        <f t="shared" si="12"/>
        <v>0.51798566527903378</v>
      </c>
      <c r="O212" s="20">
        <f t="shared" si="14"/>
        <v>-3.597133055806756E-2</v>
      </c>
      <c r="P212" s="6" t="s">
        <v>8</v>
      </c>
      <c r="Q212" s="6" t="s">
        <v>800</v>
      </c>
      <c r="R212" t="s">
        <v>801</v>
      </c>
      <c r="S212" s="16">
        <v>0.21099999999999999</v>
      </c>
    </row>
    <row r="213" spans="1:19" x14ac:dyDescent="0.25">
      <c r="A213" s="10">
        <v>35757</v>
      </c>
      <c r="B213" s="6" t="s">
        <v>63</v>
      </c>
      <c r="C213" s="6" t="s">
        <v>666</v>
      </c>
      <c r="D213" s="6" t="s">
        <v>15</v>
      </c>
      <c r="E213" s="6" t="s">
        <v>3</v>
      </c>
      <c r="F213" s="6">
        <v>675119</v>
      </c>
      <c r="G213" s="16">
        <v>0.21795268685964994</v>
      </c>
      <c r="H213" s="19">
        <v>15877</v>
      </c>
      <c r="I213" s="19">
        <v>147144</v>
      </c>
      <c r="J213" s="19">
        <v>142747</v>
      </c>
      <c r="K213" s="6">
        <v>72194</v>
      </c>
      <c r="L213" s="6">
        <v>61316</v>
      </c>
      <c r="M213" s="16">
        <f t="shared" si="15"/>
        <v>0.54073852145906676</v>
      </c>
      <c r="N213" s="16">
        <f t="shared" si="12"/>
        <v>0.45926147854093324</v>
      </c>
      <c r="O213" s="20">
        <f t="shared" si="14"/>
        <v>8.1477042918133513E-2</v>
      </c>
      <c r="P213" s="6" t="s">
        <v>7</v>
      </c>
      <c r="Q213" s="6" t="s">
        <v>800</v>
      </c>
      <c r="R213" t="s">
        <v>801</v>
      </c>
      <c r="S213" s="16">
        <v>0.21099999999999999</v>
      </c>
    </row>
    <row r="214" spans="1:19" x14ac:dyDescent="0.25">
      <c r="A214" s="10">
        <v>35757</v>
      </c>
      <c r="B214" s="6" t="s">
        <v>64</v>
      </c>
      <c r="C214" s="6" t="s">
        <v>667</v>
      </c>
      <c r="D214" s="6" t="s">
        <v>26</v>
      </c>
      <c r="E214" s="6" t="s">
        <v>3</v>
      </c>
      <c r="F214" s="6">
        <v>675119</v>
      </c>
      <c r="G214" s="16">
        <v>0.21795268685964994</v>
      </c>
      <c r="H214" s="19">
        <v>15877</v>
      </c>
      <c r="I214" s="19">
        <v>147144</v>
      </c>
      <c r="J214" s="19">
        <v>142747</v>
      </c>
      <c r="K214" s="6">
        <v>56145</v>
      </c>
      <c r="L214" s="6">
        <v>70869</v>
      </c>
      <c r="M214" s="16">
        <f t="shared" si="15"/>
        <v>0.44203788558741558</v>
      </c>
      <c r="N214" s="16">
        <f t="shared" si="12"/>
        <v>0.55796211441258448</v>
      </c>
      <c r="O214" s="20">
        <f t="shared" si="14"/>
        <v>-0.1159242288251689</v>
      </c>
      <c r="P214" s="6" t="s">
        <v>848</v>
      </c>
      <c r="Q214" s="6" t="s">
        <v>800</v>
      </c>
      <c r="R214" t="s">
        <v>801</v>
      </c>
      <c r="S214" s="16">
        <v>0.21099999999999999</v>
      </c>
    </row>
    <row r="215" spans="1:19" x14ac:dyDescent="0.25">
      <c r="A215" s="10">
        <v>35757</v>
      </c>
      <c r="B215" s="6" t="s">
        <v>65</v>
      </c>
      <c r="C215" s="6" t="s">
        <v>668</v>
      </c>
      <c r="D215" s="6" t="s">
        <v>14</v>
      </c>
      <c r="E215" s="6" t="s">
        <v>3</v>
      </c>
      <c r="F215" s="6">
        <v>675119</v>
      </c>
      <c r="G215" s="16">
        <v>0.2171143161427837</v>
      </c>
      <c r="H215" s="19">
        <v>154880</v>
      </c>
      <c r="I215" s="19">
        <v>146578</v>
      </c>
      <c r="J215" s="19">
        <v>141725</v>
      </c>
      <c r="K215" s="6">
        <v>89432</v>
      </c>
      <c r="L215" s="6">
        <v>43904</v>
      </c>
      <c r="M215" s="16">
        <f t="shared" si="15"/>
        <v>0.67072658546829067</v>
      </c>
      <c r="N215" s="16">
        <f t="shared" si="12"/>
        <v>0.32927341453170939</v>
      </c>
      <c r="O215" s="20">
        <f t="shared" si="14"/>
        <v>0.34145317093658129</v>
      </c>
      <c r="P215" s="6" t="s">
        <v>7</v>
      </c>
      <c r="Q215" s="6" t="s">
        <v>800</v>
      </c>
      <c r="R215" t="s">
        <v>801</v>
      </c>
      <c r="S215" s="16">
        <v>0.21</v>
      </c>
    </row>
    <row r="216" spans="1:19" x14ac:dyDescent="0.25">
      <c r="A216" s="10">
        <v>35757</v>
      </c>
      <c r="B216" s="6" t="s">
        <v>66</v>
      </c>
      <c r="C216" s="6" t="s">
        <v>669</v>
      </c>
      <c r="D216" s="6" t="s">
        <v>15</v>
      </c>
      <c r="E216" s="6" t="s">
        <v>3</v>
      </c>
      <c r="F216" s="6">
        <v>675119</v>
      </c>
      <c r="G216" s="16">
        <v>0.2171143161427837</v>
      </c>
      <c r="H216" s="19">
        <v>154880</v>
      </c>
      <c r="I216" s="19">
        <v>146578</v>
      </c>
      <c r="J216" s="19">
        <v>141725</v>
      </c>
      <c r="K216" s="6">
        <v>41455</v>
      </c>
      <c r="L216" s="6">
        <v>88652</v>
      </c>
      <c r="M216" s="16">
        <f t="shared" si="15"/>
        <v>0.31862236466908006</v>
      </c>
      <c r="N216" s="16">
        <f t="shared" si="12"/>
        <v>0.68137763533091988</v>
      </c>
      <c r="O216" s="20">
        <f t="shared" si="14"/>
        <v>-0.36275527066183982</v>
      </c>
      <c r="P216" s="6" t="s">
        <v>8</v>
      </c>
      <c r="Q216" s="6" t="s">
        <v>800</v>
      </c>
      <c r="R216" t="s">
        <v>801</v>
      </c>
      <c r="S216" s="16">
        <v>0.21</v>
      </c>
    </row>
    <row r="217" spans="1:19" x14ac:dyDescent="0.25">
      <c r="A217" s="10">
        <v>35757</v>
      </c>
      <c r="B217" s="6" t="s">
        <v>67</v>
      </c>
      <c r="C217" s="6" t="s">
        <v>670</v>
      </c>
      <c r="D217" s="6" t="s">
        <v>26</v>
      </c>
      <c r="E217" s="6" t="s">
        <v>3</v>
      </c>
      <c r="F217" s="6">
        <v>675119</v>
      </c>
      <c r="G217" s="16">
        <v>0.2171143161427837</v>
      </c>
      <c r="H217" s="19">
        <v>154880</v>
      </c>
      <c r="I217" s="19">
        <v>146578</v>
      </c>
      <c r="J217" s="19">
        <v>141725</v>
      </c>
      <c r="K217" s="6">
        <v>84807</v>
      </c>
      <c r="L217" s="6">
        <v>40115</v>
      </c>
      <c r="M217" s="16">
        <f t="shared" si="15"/>
        <v>0.67887962088343123</v>
      </c>
      <c r="N217" s="16">
        <f t="shared" si="12"/>
        <v>0.32112037911656877</v>
      </c>
      <c r="O217" s="20">
        <f t="shared" si="14"/>
        <v>0.35775924176686247</v>
      </c>
      <c r="P217" s="6" t="s">
        <v>848</v>
      </c>
      <c r="Q217" s="6" t="s">
        <v>800</v>
      </c>
      <c r="R217" t="s">
        <v>801</v>
      </c>
      <c r="S217" s="16">
        <v>0.21</v>
      </c>
    </row>
    <row r="218" spans="1:19" x14ac:dyDescent="0.25">
      <c r="A218" s="10">
        <v>35953</v>
      </c>
      <c r="B218" s="6" t="s">
        <v>68</v>
      </c>
      <c r="C218" s="6" t="s">
        <v>671</v>
      </c>
      <c r="D218" s="6" t="s">
        <v>10</v>
      </c>
      <c r="E218" s="6" t="s">
        <v>4</v>
      </c>
      <c r="F218" s="6">
        <v>675380</v>
      </c>
      <c r="G218" s="16">
        <v>0.37420711303266307</v>
      </c>
      <c r="H218" s="19">
        <v>262010</v>
      </c>
      <c r="I218" s="19">
        <v>252732</v>
      </c>
      <c r="J218" s="19">
        <v>248858</v>
      </c>
      <c r="K218" s="6">
        <v>130401</v>
      </c>
      <c r="L218" s="6">
        <v>118457</v>
      </c>
      <c r="M218" s="16">
        <f t="shared" si="15"/>
        <v>0.52399762113333703</v>
      </c>
      <c r="N218" s="16">
        <f t="shared" si="12"/>
        <v>0.47600237886666291</v>
      </c>
      <c r="O218" s="20">
        <f t="shared" si="14"/>
        <v>4.7995242266674121E-2</v>
      </c>
      <c r="P218" s="6" t="s">
        <v>7</v>
      </c>
      <c r="Q218" s="6" t="s">
        <v>802</v>
      </c>
      <c r="R218" t="s">
        <v>803</v>
      </c>
      <c r="S218" s="16">
        <v>0.374</v>
      </c>
    </row>
    <row r="219" spans="1:19" x14ac:dyDescent="0.25">
      <c r="A219" s="10">
        <v>36667</v>
      </c>
      <c r="B219" s="6" t="s">
        <v>157</v>
      </c>
      <c r="C219" s="6" t="s">
        <v>672</v>
      </c>
      <c r="D219" s="6" t="s">
        <v>138</v>
      </c>
      <c r="E219" s="6" t="s">
        <v>3</v>
      </c>
      <c r="F219">
        <v>675825</v>
      </c>
      <c r="G219" s="16">
        <v>0.41721007657307735</v>
      </c>
      <c r="H219" s="19">
        <v>302965</v>
      </c>
      <c r="I219" s="19">
        <v>281961</v>
      </c>
      <c r="J219" s="19">
        <v>272878</v>
      </c>
      <c r="K219" s="6">
        <v>158500</v>
      </c>
      <c r="L219" s="6">
        <v>101955</v>
      </c>
      <c r="M219" s="16">
        <f t="shared" ref="M219:M228" si="16">K219/(K219+L219)</f>
        <v>0.60855042137797322</v>
      </c>
      <c r="N219" s="16">
        <f t="shared" ref="N219:N228" si="17">L219/(K219+L219)</f>
        <v>0.39144957862202684</v>
      </c>
      <c r="O219" s="20">
        <f t="shared" si="14"/>
        <v>0.21710084275594638</v>
      </c>
      <c r="P219" s="6" t="s">
        <v>7</v>
      </c>
      <c r="Q219" s="6" t="s">
        <v>805</v>
      </c>
      <c r="R219" t="s">
        <v>804</v>
      </c>
      <c r="S219" s="3">
        <v>0.44600000000000001</v>
      </c>
    </row>
    <row r="220" spans="1:19" x14ac:dyDescent="0.25">
      <c r="A220" s="10">
        <v>36667</v>
      </c>
      <c r="B220" s="6" t="s">
        <v>158</v>
      </c>
      <c r="C220" s="6" t="s">
        <v>673</v>
      </c>
      <c r="D220" s="6" t="s">
        <v>139</v>
      </c>
      <c r="E220" s="6" t="s">
        <v>3</v>
      </c>
      <c r="F220">
        <v>675825</v>
      </c>
      <c r="G220" s="16">
        <v>0.41721007657307735</v>
      </c>
      <c r="H220" s="19">
        <v>302965</v>
      </c>
      <c r="I220" s="19">
        <v>281961</v>
      </c>
      <c r="J220" s="19">
        <v>272878</v>
      </c>
      <c r="K220" s="6">
        <v>129616</v>
      </c>
      <c r="L220" s="6">
        <v>120335</v>
      </c>
      <c r="M220" s="16">
        <f t="shared" si="16"/>
        <v>0.51856563886521756</v>
      </c>
      <c r="N220" s="16">
        <f t="shared" si="17"/>
        <v>0.48143436113478244</v>
      </c>
      <c r="O220" s="20">
        <f t="shared" si="14"/>
        <v>3.7131277730435119E-2</v>
      </c>
      <c r="P220" s="6" t="s">
        <v>7</v>
      </c>
      <c r="Q220" s="6" t="s">
        <v>805</v>
      </c>
      <c r="R220" t="s">
        <v>804</v>
      </c>
      <c r="S220" s="3">
        <v>0.44600000000000001</v>
      </c>
    </row>
    <row r="221" spans="1:19" x14ac:dyDescent="0.25">
      <c r="A221" s="10">
        <v>36667</v>
      </c>
      <c r="B221" s="6" t="s">
        <v>159</v>
      </c>
      <c r="C221" s="6" t="s">
        <v>674</v>
      </c>
      <c r="D221" s="6" t="s">
        <v>26</v>
      </c>
      <c r="E221" s="6" t="s">
        <v>3</v>
      </c>
      <c r="F221">
        <v>675825</v>
      </c>
      <c r="G221" s="16">
        <v>0.41721007657307735</v>
      </c>
      <c r="H221" s="19">
        <v>302965</v>
      </c>
      <c r="I221" s="19">
        <v>281961</v>
      </c>
      <c r="J221" s="19">
        <v>272878</v>
      </c>
      <c r="K221" s="6">
        <v>144870</v>
      </c>
      <c r="L221" s="6">
        <v>88649</v>
      </c>
      <c r="M221" s="16">
        <f t="shared" si="16"/>
        <v>0.62037778510528052</v>
      </c>
      <c r="N221" s="16">
        <f t="shared" si="17"/>
        <v>0.37962221489471948</v>
      </c>
      <c r="O221" s="20">
        <f t="shared" si="14"/>
        <v>0.24075557021056104</v>
      </c>
      <c r="P221" s="6" t="s">
        <v>121</v>
      </c>
      <c r="Q221" s="6" t="s">
        <v>805</v>
      </c>
      <c r="R221" t="s">
        <v>804</v>
      </c>
      <c r="S221" s="3">
        <v>0.44600000000000001</v>
      </c>
    </row>
    <row r="222" spans="1:19" x14ac:dyDescent="0.25">
      <c r="A222" s="10">
        <v>36793</v>
      </c>
      <c r="B222" s="6" t="s">
        <v>30</v>
      </c>
      <c r="C222" s="6" t="s">
        <v>675</v>
      </c>
      <c r="D222" s="6" t="s">
        <v>10</v>
      </c>
      <c r="E222" s="6" t="s">
        <v>4</v>
      </c>
      <c r="F222">
        <v>676975</v>
      </c>
      <c r="G222" s="16">
        <v>0.43487721112301048</v>
      </c>
      <c r="H222" s="19">
        <v>303347</v>
      </c>
      <c r="I222" s="19">
        <v>294401</v>
      </c>
      <c r="J222" s="19">
        <v>290153</v>
      </c>
      <c r="K222" s="6">
        <v>103572</v>
      </c>
      <c r="L222" s="6">
        <v>186581</v>
      </c>
      <c r="M222" s="16">
        <f t="shared" si="16"/>
        <v>0.35695650225915293</v>
      </c>
      <c r="N222" s="16">
        <f t="shared" si="17"/>
        <v>0.64304349774084713</v>
      </c>
      <c r="O222" s="20">
        <f t="shared" si="14"/>
        <v>-0.2860869954816942</v>
      </c>
      <c r="P222" s="6" t="s">
        <v>8</v>
      </c>
      <c r="Q222" s="6" t="s">
        <v>806</v>
      </c>
      <c r="R222" t="s">
        <v>807</v>
      </c>
      <c r="S222" s="3">
        <v>0.435</v>
      </c>
    </row>
    <row r="223" spans="1:19" x14ac:dyDescent="0.25">
      <c r="A223" s="10">
        <v>36856</v>
      </c>
      <c r="B223" s="6" t="s">
        <v>31</v>
      </c>
      <c r="C223" s="6" t="s">
        <v>676</v>
      </c>
      <c r="D223" s="6" t="s">
        <v>10</v>
      </c>
      <c r="E223" s="6" t="s">
        <v>4</v>
      </c>
      <c r="F223">
        <v>676546</v>
      </c>
      <c r="G223" s="16">
        <v>0.41844900420666148</v>
      </c>
      <c r="H223" s="19">
        <v>314295</v>
      </c>
      <c r="I223" s="19">
        <v>283100</v>
      </c>
      <c r="J223" s="19">
        <v>278939</v>
      </c>
      <c r="K223" s="6">
        <v>86048</v>
      </c>
      <c r="L223" s="6">
        <v>192891</v>
      </c>
      <c r="M223" s="16">
        <f t="shared" si="16"/>
        <v>0.30848321676065377</v>
      </c>
      <c r="N223" s="16">
        <f t="shared" si="17"/>
        <v>0.69151678323934629</v>
      </c>
      <c r="O223" s="20">
        <f t="shared" si="14"/>
        <v>-0.38303356647869252</v>
      </c>
      <c r="P223" s="6" t="s">
        <v>8</v>
      </c>
      <c r="Q223" s="6" t="s">
        <v>809</v>
      </c>
      <c r="R223" t="s">
        <v>808</v>
      </c>
      <c r="S223" s="3">
        <v>0.41799999999999998</v>
      </c>
    </row>
    <row r="224" spans="1:19" x14ac:dyDescent="0.25">
      <c r="A224" s="10">
        <v>37318</v>
      </c>
      <c r="B224" s="6" t="s">
        <v>137</v>
      </c>
      <c r="C224" s="6" t="s">
        <v>677</v>
      </c>
      <c r="D224" s="6" t="s">
        <v>1</v>
      </c>
      <c r="E224" s="6" t="s">
        <v>4</v>
      </c>
      <c r="F224">
        <v>679161</v>
      </c>
      <c r="G224" s="16">
        <v>0.53966879723659045</v>
      </c>
      <c r="H224" s="19">
        <v>392095</v>
      </c>
      <c r="I224" s="19">
        <v>366522</v>
      </c>
      <c r="J224" s="19">
        <v>354470</v>
      </c>
      <c r="K224" s="6">
        <v>280261</v>
      </c>
      <c r="L224" s="6">
        <v>74209</v>
      </c>
      <c r="M224" s="16">
        <f t="shared" si="16"/>
        <v>0.79064800970462945</v>
      </c>
      <c r="N224" s="16">
        <f t="shared" si="17"/>
        <v>0.20935199029537055</v>
      </c>
      <c r="O224" s="20">
        <f t="shared" si="14"/>
        <v>0.5812960194092589</v>
      </c>
      <c r="P224" s="6" t="s">
        <v>7</v>
      </c>
      <c r="Q224" s="6" t="s">
        <v>810</v>
      </c>
      <c r="R224" t="s">
        <v>811</v>
      </c>
      <c r="S224" s="3">
        <v>0.53900000000000003</v>
      </c>
    </row>
    <row r="225" spans="1:19" x14ac:dyDescent="0.25">
      <c r="A225" s="10">
        <v>37521</v>
      </c>
      <c r="B225" s="6" t="s">
        <v>233</v>
      </c>
      <c r="C225" s="6" t="s">
        <v>678</v>
      </c>
      <c r="D225" s="6" t="s">
        <v>1</v>
      </c>
      <c r="E225" s="6" t="s">
        <v>4</v>
      </c>
      <c r="F225">
        <v>681442</v>
      </c>
      <c r="G225" s="16">
        <v>0.41290087784433599</v>
      </c>
      <c r="H225" s="19">
        <v>289232</v>
      </c>
      <c r="I225" s="19">
        <v>281368</v>
      </c>
      <c r="J225" s="19">
        <v>265381</v>
      </c>
      <c r="K225" s="6">
        <v>221661</v>
      </c>
      <c r="L225" s="6">
        <v>43720</v>
      </c>
      <c r="M225" s="16">
        <f t="shared" si="16"/>
        <v>0.83525572667221848</v>
      </c>
      <c r="N225" s="16">
        <f t="shared" si="17"/>
        <v>0.16474427332778158</v>
      </c>
      <c r="O225" s="20">
        <f t="shared" si="14"/>
        <v>0.67051145334443696</v>
      </c>
      <c r="P225" s="6" t="s">
        <v>7</v>
      </c>
      <c r="Q225" s="6" t="s">
        <v>812</v>
      </c>
      <c r="R225" t="s">
        <v>813</v>
      </c>
      <c r="S225" s="3">
        <v>0.41299999999999998</v>
      </c>
    </row>
    <row r="226" spans="1:19" x14ac:dyDescent="0.25">
      <c r="A226" s="10">
        <v>37521</v>
      </c>
      <c r="B226" s="6" t="s">
        <v>234</v>
      </c>
      <c r="C226" s="6" t="s">
        <v>679</v>
      </c>
      <c r="D226" s="6" t="s">
        <v>1</v>
      </c>
      <c r="E226" s="6" t="s">
        <v>4</v>
      </c>
      <c r="F226">
        <v>681442</v>
      </c>
      <c r="G226" s="16">
        <v>0.41290087784433599</v>
      </c>
      <c r="H226" s="19">
        <v>289232</v>
      </c>
      <c r="I226" s="19">
        <v>281368</v>
      </c>
      <c r="J226" s="19">
        <v>258969</v>
      </c>
      <c r="K226" s="6">
        <v>188052</v>
      </c>
      <c r="L226" s="6">
        <v>70917</v>
      </c>
      <c r="M226" s="16">
        <f t="shared" si="16"/>
        <v>0.72615641254358632</v>
      </c>
      <c r="N226" s="16">
        <f t="shared" si="17"/>
        <v>0.27384358745641368</v>
      </c>
      <c r="O226" s="20">
        <f t="shared" si="14"/>
        <v>0.45231282508717263</v>
      </c>
      <c r="P226" s="6" t="s">
        <v>7</v>
      </c>
      <c r="Q226" s="6" t="s">
        <v>812</v>
      </c>
      <c r="R226" t="s">
        <v>813</v>
      </c>
      <c r="S226" s="3">
        <v>0.41299999999999998</v>
      </c>
    </row>
    <row r="227" spans="1:19" x14ac:dyDescent="0.25">
      <c r="A227" s="10">
        <v>37521</v>
      </c>
      <c r="B227" s="6" t="s">
        <v>235</v>
      </c>
      <c r="C227" s="6" t="s">
        <v>680</v>
      </c>
      <c r="D227" s="6" t="s">
        <v>2</v>
      </c>
      <c r="E227" s="6" t="s">
        <v>4</v>
      </c>
      <c r="F227">
        <v>681442</v>
      </c>
      <c r="G227" s="16">
        <v>0.41290674774962505</v>
      </c>
      <c r="H227" s="19">
        <v>289232</v>
      </c>
      <c r="I227" s="19">
        <v>281372</v>
      </c>
      <c r="J227" s="19">
        <v>276999</v>
      </c>
      <c r="K227" s="6">
        <v>62215</v>
      </c>
      <c r="L227" s="6">
        <v>214784</v>
      </c>
      <c r="M227" s="16">
        <f t="shared" si="16"/>
        <v>0.22460369893032106</v>
      </c>
      <c r="N227" s="16">
        <f t="shared" si="17"/>
        <v>0.77539630106967894</v>
      </c>
      <c r="O227" s="20">
        <f t="shared" si="14"/>
        <v>-0.55079260213935788</v>
      </c>
      <c r="P227" s="6" t="s">
        <v>8</v>
      </c>
      <c r="Q227" s="6" t="s">
        <v>812</v>
      </c>
      <c r="R227" t="s">
        <v>813</v>
      </c>
      <c r="S227" s="3">
        <v>0.41299999999999998</v>
      </c>
    </row>
    <row r="228" spans="1:19" x14ac:dyDescent="0.25">
      <c r="A228" s="10">
        <v>37521</v>
      </c>
      <c r="B228" s="6" t="s">
        <v>236</v>
      </c>
      <c r="C228" s="6" t="s">
        <v>681</v>
      </c>
      <c r="D228" s="6" t="s">
        <v>2</v>
      </c>
      <c r="E228" s="6" t="s">
        <v>4</v>
      </c>
      <c r="F228">
        <v>681442</v>
      </c>
      <c r="G228" s="16">
        <v>0.4128994103680137</v>
      </c>
      <c r="H228" s="19">
        <v>289232</v>
      </c>
      <c r="I228" s="19">
        <v>281367</v>
      </c>
      <c r="J228" s="19">
        <v>276585</v>
      </c>
      <c r="K228" s="6">
        <v>58639</v>
      </c>
      <c r="L228" s="6">
        <v>217946</v>
      </c>
      <c r="M228" s="16">
        <f t="shared" si="16"/>
        <v>0.21201077426469259</v>
      </c>
      <c r="N228" s="16">
        <f t="shared" si="17"/>
        <v>0.78798922573530739</v>
      </c>
      <c r="O228" s="20">
        <f t="shared" si="14"/>
        <v>-0.57597845147061477</v>
      </c>
      <c r="P228" s="6" t="s">
        <v>8</v>
      </c>
      <c r="Q228" s="6" t="s">
        <v>812</v>
      </c>
      <c r="R228" t="s">
        <v>813</v>
      </c>
      <c r="S228" s="3">
        <v>0.41299999999999998</v>
      </c>
    </row>
    <row r="229" spans="1:19" x14ac:dyDescent="0.25">
      <c r="A229" s="10">
        <v>37521</v>
      </c>
      <c r="B229" s="6" t="s">
        <v>160</v>
      </c>
      <c r="C229" s="6" t="s">
        <v>682</v>
      </c>
      <c r="D229" s="6" t="s">
        <v>14</v>
      </c>
      <c r="E229" s="6" t="s">
        <v>3</v>
      </c>
      <c r="F229">
        <v>681442</v>
      </c>
      <c r="G229" s="16">
        <v>0.38911015170770219</v>
      </c>
      <c r="H229" s="19">
        <v>289232</v>
      </c>
      <c r="I229" s="19">
        <v>265156</v>
      </c>
      <c r="J229" s="19">
        <v>259249</v>
      </c>
      <c r="K229" s="6">
        <v>83607</v>
      </c>
      <c r="L229" s="6">
        <v>156994</v>
      </c>
      <c r="M229" s="16">
        <v>0.34699999999999998</v>
      </c>
      <c r="N229" s="16">
        <v>0.65300000000000002</v>
      </c>
      <c r="O229" s="20">
        <f t="shared" si="14"/>
        <v>-0.30600000000000005</v>
      </c>
      <c r="P229" s="6" t="s">
        <v>8</v>
      </c>
      <c r="Q229" s="6" t="s">
        <v>812</v>
      </c>
      <c r="R229" t="s">
        <v>813</v>
      </c>
      <c r="S229" s="3">
        <v>0.38900000000000001</v>
      </c>
    </row>
    <row r="230" spans="1:19" x14ac:dyDescent="0.25">
      <c r="A230" s="10">
        <v>37521</v>
      </c>
      <c r="B230" s="6" t="s">
        <v>161</v>
      </c>
      <c r="C230" s="6" t="s">
        <v>666</v>
      </c>
      <c r="D230" s="6" t="s">
        <v>15</v>
      </c>
      <c r="E230" s="6" t="s">
        <v>3</v>
      </c>
      <c r="F230">
        <v>681442</v>
      </c>
      <c r="G230" s="16">
        <v>0.38911015170770219</v>
      </c>
      <c r="H230" s="19">
        <v>289232</v>
      </c>
      <c r="I230" s="19">
        <v>265156</v>
      </c>
      <c r="J230" s="19">
        <v>259249</v>
      </c>
      <c r="K230" s="6">
        <v>167393</v>
      </c>
      <c r="L230" s="6">
        <v>74877</v>
      </c>
      <c r="M230" s="16">
        <v>0.69099999999999995</v>
      </c>
      <c r="N230" s="16">
        <v>0.309</v>
      </c>
      <c r="O230" s="20">
        <f t="shared" si="14"/>
        <v>0.38199999999999995</v>
      </c>
      <c r="P230" s="6" t="s">
        <v>7</v>
      </c>
      <c r="Q230" s="6" t="s">
        <v>812</v>
      </c>
      <c r="R230" t="s">
        <v>813</v>
      </c>
      <c r="S230" s="3">
        <v>0.38900000000000001</v>
      </c>
    </row>
    <row r="231" spans="1:19" x14ac:dyDescent="0.25">
      <c r="A231" s="10">
        <v>37521</v>
      </c>
      <c r="B231" s="6" t="s">
        <v>162</v>
      </c>
      <c r="C231" s="6" t="s">
        <v>667</v>
      </c>
      <c r="D231" s="6" t="s">
        <v>26</v>
      </c>
      <c r="E231" s="6" t="s">
        <v>3</v>
      </c>
      <c r="F231">
        <v>681442</v>
      </c>
      <c r="G231" s="16">
        <v>0.38911015170770219</v>
      </c>
      <c r="H231" s="19">
        <v>289232</v>
      </c>
      <c r="I231" s="19">
        <v>265156</v>
      </c>
      <c r="J231" s="19">
        <v>259249</v>
      </c>
      <c r="K231" s="6">
        <v>68245</v>
      </c>
      <c r="L231" s="6">
        <v>167450</v>
      </c>
      <c r="M231" s="16">
        <v>0.28999999999999998</v>
      </c>
      <c r="N231" s="16">
        <v>0.71</v>
      </c>
      <c r="O231" s="20">
        <f t="shared" si="14"/>
        <v>-0.42</v>
      </c>
      <c r="P231" s="6" t="s">
        <v>848</v>
      </c>
      <c r="Q231" s="6" t="s">
        <v>812</v>
      </c>
      <c r="R231" t="s">
        <v>813</v>
      </c>
      <c r="S231" s="3">
        <v>0.38900000000000001</v>
      </c>
    </row>
    <row r="232" spans="1:19" x14ac:dyDescent="0.25">
      <c r="A232" s="10">
        <v>37584</v>
      </c>
      <c r="B232" s="6" t="s">
        <v>237</v>
      </c>
      <c r="C232" s="6" t="s">
        <v>683</v>
      </c>
      <c r="D232" s="6" t="s">
        <v>46</v>
      </c>
      <c r="E232" s="6" t="s">
        <v>4</v>
      </c>
      <c r="F232">
        <v>682000</v>
      </c>
      <c r="G232" s="16">
        <v>0.4476539589442815</v>
      </c>
      <c r="H232" s="19">
        <v>319059</v>
      </c>
      <c r="I232" s="19">
        <v>305300</v>
      </c>
      <c r="J232" s="19">
        <v>299534</v>
      </c>
      <c r="K232" s="6">
        <v>138788</v>
      </c>
      <c r="L232" s="6">
        <v>160746</v>
      </c>
      <c r="M232" s="16">
        <v>0.46300000000000002</v>
      </c>
      <c r="N232" s="16">
        <v>0.53700000000000003</v>
      </c>
      <c r="O232" s="20">
        <f t="shared" si="14"/>
        <v>-7.400000000000001E-2</v>
      </c>
      <c r="P232" s="6" t="s">
        <v>8</v>
      </c>
      <c r="Q232" t="s">
        <v>815</v>
      </c>
      <c r="R232" t="s">
        <v>814</v>
      </c>
      <c r="S232" s="3">
        <v>0.44800000000000001</v>
      </c>
    </row>
    <row r="233" spans="1:19" x14ac:dyDescent="0.25">
      <c r="A233" s="10">
        <v>38123</v>
      </c>
      <c r="B233" s="6" t="s">
        <v>238</v>
      </c>
      <c r="C233" s="6" t="s">
        <v>684</v>
      </c>
      <c r="D233" s="6" t="s">
        <v>46</v>
      </c>
      <c r="E233" s="6" t="s">
        <v>4</v>
      </c>
      <c r="F233">
        <v>686750</v>
      </c>
      <c r="G233" s="16">
        <v>0.46691226792864943</v>
      </c>
      <c r="H233" s="19">
        <v>340512</v>
      </c>
      <c r="I233" s="19">
        <v>320652</v>
      </c>
      <c r="J233" s="19">
        <v>311372</v>
      </c>
      <c r="K233" s="6">
        <v>154610</v>
      </c>
      <c r="L233" s="6">
        <v>156762</v>
      </c>
      <c r="M233" s="16">
        <v>0.497</v>
      </c>
      <c r="N233" s="16">
        <v>0.503</v>
      </c>
      <c r="O233" s="20">
        <f t="shared" si="14"/>
        <v>-6.0000000000000053E-3</v>
      </c>
      <c r="P233" s="6" t="s">
        <v>8</v>
      </c>
      <c r="Q233" t="s">
        <v>817</v>
      </c>
      <c r="R233" t="s">
        <v>816</v>
      </c>
      <c r="S233" s="3">
        <v>0.46700000000000003</v>
      </c>
    </row>
    <row r="234" spans="1:19" x14ac:dyDescent="0.25">
      <c r="A234" s="10">
        <v>38319</v>
      </c>
      <c r="B234" s="6" t="s">
        <v>239</v>
      </c>
      <c r="C234" s="6" t="s">
        <v>685</v>
      </c>
      <c r="D234" s="6" t="s">
        <v>14</v>
      </c>
      <c r="E234" s="6" t="s">
        <v>3</v>
      </c>
      <c r="F234">
        <v>689137</v>
      </c>
      <c r="G234" s="16">
        <v>0.33339814869902501</v>
      </c>
      <c r="H234" s="19">
        <v>252723</v>
      </c>
      <c r="I234" s="19">
        <v>229757</v>
      </c>
      <c r="J234" s="19">
        <v>225696</v>
      </c>
      <c r="K234" s="6">
        <v>109812</v>
      </c>
      <c r="L234" s="6">
        <v>102796</v>
      </c>
      <c r="M234" s="16">
        <v>0.51600000000000001</v>
      </c>
      <c r="N234" s="16">
        <v>0.48399999999999999</v>
      </c>
      <c r="O234" s="20">
        <f t="shared" si="14"/>
        <v>3.2000000000000028E-2</v>
      </c>
      <c r="P234" s="6" t="s">
        <v>7</v>
      </c>
      <c r="Q234" t="s">
        <v>818</v>
      </c>
      <c r="R234" t="s">
        <v>819</v>
      </c>
      <c r="S234" s="3">
        <v>0.33300000000000002</v>
      </c>
    </row>
    <row r="235" spans="1:19" x14ac:dyDescent="0.25">
      <c r="A235" s="10">
        <v>38319</v>
      </c>
      <c r="B235" s="6" t="s">
        <v>240</v>
      </c>
      <c r="C235" s="6" t="s">
        <v>686</v>
      </c>
      <c r="D235" s="6" t="s">
        <v>15</v>
      </c>
      <c r="E235" s="6" t="s">
        <v>3</v>
      </c>
      <c r="F235">
        <v>689137</v>
      </c>
      <c r="G235" s="16">
        <v>0.33339814869902501</v>
      </c>
      <c r="H235" s="19">
        <v>252723</v>
      </c>
      <c r="I235" s="19">
        <v>229757</v>
      </c>
      <c r="J235" s="19">
        <v>225696</v>
      </c>
      <c r="K235" s="6">
        <v>104143</v>
      </c>
      <c r="L235" s="6">
        <v>106832</v>
      </c>
      <c r="M235" s="16">
        <v>0.49399999999999999</v>
      </c>
      <c r="N235" s="16">
        <v>0.50600000000000001</v>
      </c>
      <c r="O235" s="20">
        <f t="shared" si="14"/>
        <v>-1.2000000000000011E-2</v>
      </c>
      <c r="P235" s="6" t="s">
        <v>8</v>
      </c>
      <c r="Q235" t="s">
        <v>818</v>
      </c>
      <c r="R235" t="s">
        <v>819</v>
      </c>
      <c r="S235" s="3">
        <v>0.33300000000000002</v>
      </c>
    </row>
    <row r="236" spans="1:19" x14ac:dyDescent="0.25">
      <c r="A236" s="10">
        <v>38319</v>
      </c>
      <c r="B236" s="6" t="s">
        <v>241</v>
      </c>
      <c r="C236" s="6" t="s">
        <v>687</v>
      </c>
      <c r="D236" s="6" t="s">
        <v>26</v>
      </c>
      <c r="E236" s="6" t="s">
        <v>3</v>
      </c>
      <c r="F236">
        <v>689137</v>
      </c>
      <c r="G236" s="16">
        <v>0.33339814869902501</v>
      </c>
      <c r="H236" s="19">
        <v>252723</v>
      </c>
      <c r="I236" s="19">
        <v>229757</v>
      </c>
      <c r="J236" s="19">
        <v>225696</v>
      </c>
      <c r="K236" s="6">
        <v>101586</v>
      </c>
      <c r="L236" s="6">
        <v>106063</v>
      </c>
      <c r="M236" s="16">
        <v>0.48899999999999999</v>
      </c>
      <c r="N236" s="16">
        <v>0.51100000000000001</v>
      </c>
      <c r="O236" s="20">
        <f t="shared" si="14"/>
        <v>-2.200000000000002E-2</v>
      </c>
      <c r="P236" s="6" t="s">
        <v>848</v>
      </c>
      <c r="Q236" t="s">
        <v>818</v>
      </c>
      <c r="R236" t="s">
        <v>819</v>
      </c>
      <c r="S236" s="3">
        <v>0.33300000000000002</v>
      </c>
    </row>
    <row r="237" spans="1:19" x14ac:dyDescent="0.25">
      <c r="A237" s="10">
        <v>38410</v>
      </c>
      <c r="B237" s="6" t="s">
        <v>32</v>
      </c>
      <c r="C237" s="6" t="s">
        <v>688</v>
      </c>
      <c r="D237" s="6" t="s">
        <v>10</v>
      </c>
      <c r="E237" s="6" t="s">
        <v>4</v>
      </c>
      <c r="F237">
        <v>689356</v>
      </c>
      <c r="G237" s="16">
        <v>0.34855720411514513</v>
      </c>
      <c r="H237" s="19">
        <v>241100</v>
      </c>
      <c r="I237" s="19">
        <v>240280</v>
      </c>
      <c r="J237" s="19">
        <v>239149</v>
      </c>
      <c r="K237" s="6">
        <v>96006</v>
      </c>
      <c r="L237" s="6">
        <v>143143</v>
      </c>
      <c r="M237" s="16">
        <v>0.40100000000000002</v>
      </c>
      <c r="N237" s="16">
        <v>0.59899999999999998</v>
      </c>
      <c r="O237" s="20">
        <f t="shared" si="14"/>
        <v>-0.19799999999999995</v>
      </c>
      <c r="P237" s="6" t="s">
        <v>8</v>
      </c>
      <c r="Q237" t="s">
        <v>820</v>
      </c>
      <c r="R237" t="s">
        <v>821</v>
      </c>
      <c r="S237" s="3">
        <v>0.34849999999999998</v>
      </c>
    </row>
    <row r="238" spans="1:19" ht="45" x14ac:dyDescent="0.25">
      <c r="A238" s="10">
        <v>38508</v>
      </c>
      <c r="B238" s="6" t="s">
        <v>163</v>
      </c>
      <c r="C238" s="28" t="s">
        <v>689</v>
      </c>
      <c r="D238" s="6" t="s">
        <v>14</v>
      </c>
      <c r="E238" s="6" t="s">
        <v>3</v>
      </c>
      <c r="F238">
        <v>690777</v>
      </c>
      <c r="G238" s="16">
        <v>0.46635744965451947</v>
      </c>
      <c r="H238" s="19">
        <v>359661</v>
      </c>
      <c r="I238" s="19">
        <v>322149</v>
      </c>
      <c r="J238" s="19">
        <v>314290</v>
      </c>
      <c r="K238" s="6">
        <v>145567</v>
      </c>
      <c r="L238" s="6">
        <v>142479</v>
      </c>
      <c r="M238" s="16">
        <v>0.505</v>
      </c>
      <c r="N238" s="16">
        <v>0.495</v>
      </c>
      <c r="O238" s="20">
        <f t="shared" si="14"/>
        <v>1.0000000000000009E-2</v>
      </c>
      <c r="P238" s="6" t="s">
        <v>7</v>
      </c>
      <c r="Q238" t="s">
        <v>822</v>
      </c>
      <c r="R238" t="s">
        <v>824</v>
      </c>
      <c r="S238" s="3">
        <v>0.46650000000000003</v>
      </c>
    </row>
    <row r="239" spans="1:19" x14ac:dyDescent="0.25">
      <c r="A239" s="10">
        <v>38508</v>
      </c>
      <c r="B239" s="6" t="s">
        <v>164</v>
      </c>
      <c r="C239" s="6" t="s">
        <v>690</v>
      </c>
      <c r="D239" s="6" t="s">
        <v>15</v>
      </c>
      <c r="E239" s="6" t="s">
        <v>3</v>
      </c>
      <c r="F239">
        <v>690777</v>
      </c>
      <c r="G239" s="16">
        <v>0.46635744965451947</v>
      </c>
      <c r="H239" s="19">
        <v>359661</v>
      </c>
      <c r="I239" s="19">
        <v>322149</v>
      </c>
      <c r="J239" s="19">
        <v>314290</v>
      </c>
      <c r="K239" s="6">
        <v>192237</v>
      </c>
      <c r="L239" s="6">
        <v>100322</v>
      </c>
      <c r="M239" s="16">
        <v>0.65700000000000003</v>
      </c>
      <c r="N239" s="16">
        <v>0.34300000000000003</v>
      </c>
      <c r="O239" s="20">
        <f t="shared" si="14"/>
        <v>0.314</v>
      </c>
      <c r="P239" s="6" t="s">
        <v>7</v>
      </c>
      <c r="Q239" t="s">
        <v>822</v>
      </c>
      <c r="R239" t="s">
        <v>824</v>
      </c>
      <c r="S239" s="3">
        <v>0.46650000000000003</v>
      </c>
    </row>
    <row r="240" spans="1:19" x14ac:dyDescent="0.25">
      <c r="A240" s="10">
        <v>38508</v>
      </c>
      <c r="B240" s="6" t="s">
        <v>165</v>
      </c>
      <c r="C240" s="6" t="s">
        <v>691</v>
      </c>
      <c r="D240" s="6" t="s">
        <v>26</v>
      </c>
      <c r="E240" s="6" t="s">
        <v>3</v>
      </c>
      <c r="F240">
        <v>690777</v>
      </c>
      <c r="G240" s="16">
        <v>0.46635744965451947</v>
      </c>
      <c r="H240" s="19">
        <v>359661</v>
      </c>
      <c r="I240" s="19">
        <v>322149</v>
      </c>
      <c r="J240" s="19">
        <v>314290</v>
      </c>
      <c r="K240" s="6">
        <v>104526</v>
      </c>
      <c r="L240" s="6">
        <v>183814</v>
      </c>
      <c r="M240" s="16">
        <v>0.36299999999999999</v>
      </c>
      <c r="N240" s="16">
        <v>0.63700000000000001</v>
      </c>
      <c r="O240" s="20">
        <f t="shared" si="14"/>
        <v>-0.27400000000000002</v>
      </c>
      <c r="P240" s="6" t="s">
        <v>120</v>
      </c>
      <c r="Q240" t="s">
        <v>822</v>
      </c>
      <c r="R240" t="s">
        <v>824</v>
      </c>
      <c r="S240" s="3">
        <v>0.46650000000000003</v>
      </c>
    </row>
    <row r="241" spans="1:19" x14ac:dyDescent="0.25">
      <c r="A241" s="10">
        <v>38620</v>
      </c>
      <c r="B241" s="6" t="s">
        <v>119</v>
      </c>
      <c r="C241" s="6" t="s">
        <v>692</v>
      </c>
      <c r="D241" s="6" t="s">
        <v>1</v>
      </c>
      <c r="E241" s="6" t="s">
        <v>4</v>
      </c>
      <c r="F241">
        <v>692461</v>
      </c>
      <c r="G241" s="16">
        <v>0.44137792597705866</v>
      </c>
      <c r="H241" s="19">
        <v>325141</v>
      </c>
      <c r="I241" s="19">
        <v>305637</v>
      </c>
      <c r="J241" s="19">
        <v>293451</v>
      </c>
      <c r="K241" s="6">
        <v>193309</v>
      </c>
      <c r="L241" s="6">
        <v>100142</v>
      </c>
      <c r="M241" s="16">
        <v>0.65900000000000003</v>
      </c>
      <c r="N241" s="16">
        <v>0.34100000000000003</v>
      </c>
      <c r="O241" s="20">
        <f t="shared" si="14"/>
        <v>0.318</v>
      </c>
      <c r="P241" s="6" t="s">
        <v>7</v>
      </c>
      <c r="Q241" t="s">
        <v>823</v>
      </c>
      <c r="R241" t="s">
        <v>825</v>
      </c>
      <c r="S241" s="3">
        <v>0.441</v>
      </c>
    </row>
    <row r="242" spans="1:19" x14ac:dyDescent="0.25">
      <c r="A242" s="10">
        <v>38620</v>
      </c>
      <c r="B242" s="6" t="s">
        <v>114</v>
      </c>
      <c r="C242" s="6" t="s">
        <v>693</v>
      </c>
      <c r="D242" s="6" t="s">
        <v>2</v>
      </c>
      <c r="E242" s="6" t="s">
        <v>4</v>
      </c>
      <c r="F242">
        <v>692461</v>
      </c>
      <c r="G242" s="16">
        <v>0.44135337585799056</v>
      </c>
      <c r="H242" s="19">
        <v>325141</v>
      </c>
      <c r="I242" s="19">
        <v>305620</v>
      </c>
      <c r="J242" s="19">
        <v>291792</v>
      </c>
      <c r="K242" s="6">
        <v>175204</v>
      </c>
      <c r="L242" s="6">
        <v>116588</v>
      </c>
      <c r="M242" s="16">
        <v>0.6</v>
      </c>
      <c r="N242" s="16">
        <v>0.4</v>
      </c>
      <c r="O242" s="20">
        <f t="shared" si="14"/>
        <v>0.19999999999999996</v>
      </c>
      <c r="P242" s="6" t="s">
        <v>7</v>
      </c>
      <c r="Q242" t="s">
        <v>823</v>
      </c>
      <c r="R242" t="s">
        <v>825</v>
      </c>
      <c r="S242" s="3">
        <v>0.441</v>
      </c>
    </row>
    <row r="243" spans="1:19" x14ac:dyDescent="0.25">
      <c r="A243" s="10">
        <v>38620</v>
      </c>
      <c r="B243" s="6" t="s">
        <v>113</v>
      </c>
      <c r="C243" s="6" t="s">
        <v>694</v>
      </c>
      <c r="D243" s="6" t="s">
        <v>2</v>
      </c>
      <c r="E243" s="6" t="s">
        <v>4</v>
      </c>
      <c r="F243">
        <v>692461</v>
      </c>
      <c r="G243" s="16">
        <v>0.44137792597705866</v>
      </c>
      <c r="H243" s="19">
        <v>325141</v>
      </c>
      <c r="I243" s="19">
        <v>305637</v>
      </c>
      <c r="J243" s="19">
        <v>291197</v>
      </c>
      <c r="K243" s="6">
        <v>161009</v>
      </c>
      <c r="L243" s="6">
        <v>130188</v>
      </c>
      <c r="M243" s="16">
        <v>0.55300000000000005</v>
      </c>
      <c r="N243" s="16">
        <v>0.44700000000000001</v>
      </c>
      <c r="O243" s="20">
        <f t="shared" si="14"/>
        <v>0.10600000000000004</v>
      </c>
      <c r="P243" s="6" t="s">
        <v>7</v>
      </c>
      <c r="Q243" t="s">
        <v>823</v>
      </c>
      <c r="R243" t="s">
        <v>825</v>
      </c>
      <c r="S243" s="3">
        <v>0.441</v>
      </c>
    </row>
    <row r="244" spans="1:19" x14ac:dyDescent="0.25">
      <c r="A244" s="10">
        <v>38984</v>
      </c>
      <c r="B244" s="6" t="s">
        <v>112</v>
      </c>
      <c r="C244" s="6" t="s">
        <v>695</v>
      </c>
      <c r="D244" s="6" t="s">
        <v>1</v>
      </c>
      <c r="E244" s="6" t="s">
        <v>4</v>
      </c>
      <c r="F244">
        <v>696685</v>
      </c>
      <c r="G244" s="16">
        <v>0.4096600328699484</v>
      </c>
      <c r="H244" s="19">
        <v>312215</v>
      </c>
      <c r="I244" s="19">
        <v>285404</v>
      </c>
      <c r="J244" s="19">
        <v>273953</v>
      </c>
      <c r="K244" s="6">
        <v>159757</v>
      </c>
      <c r="L244" s="6">
        <v>114196</v>
      </c>
      <c r="M244" s="16">
        <v>0.58299999999999996</v>
      </c>
      <c r="N244" s="16">
        <v>0.41699999999999998</v>
      </c>
      <c r="O244" s="20">
        <f t="shared" si="14"/>
        <v>0.16599999999999998</v>
      </c>
      <c r="P244" s="6" t="s">
        <v>7</v>
      </c>
      <c r="Q244" t="s">
        <v>826</v>
      </c>
      <c r="R244" t="s">
        <v>829</v>
      </c>
      <c r="S244" s="3">
        <v>0.41</v>
      </c>
    </row>
    <row r="245" spans="1:19" x14ac:dyDescent="0.25">
      <c r="A245" s="10">
        <v>38984</v>
      </c>
      <c r="B245" s="6" t="s">
        <v>111</v>
      </c>
      <c r="C245" s="6" t="s">
        <v>696</v>
      </c>
      <c r="D245" s="6" t="s">
        <v>1</v>
      </c>
      <c r="E245" s="6" t="s">
        <v>4</v>
      </c>
      <c r="F245">
        <v>696685</v>
      </c>
      <c r="G245" s="16">
        <v>0.40964567918069139</v>
      </c>
      <c r="H245" s="19">
        <v>312215</v>
      </c>
      <c r="I245" s="19">
        <v>285394</v>
      </c>
      <c r="J245" s="19">
        <v>271863</v>
      </c>
      <c r="K245" s="6">
        <v>200649</v>
      </c>
      <c r="L245" s="6">
        <v>71214</v>
      </c>
      <c r="M245" s="16">
        <v>0.73799999999999999</v>
      </c>
      <c r="N245" s="16">
        <v>0.26200000000000001</v>
      </c>
      <c r="O245" s="20">
        <f t="shared" si="14"/>
        <v>0.47599999999999998</v>
      </c>
      <c r="P245" s="6" t="s">
        <v>7</v>
      </c>
      <c r="Q245" t="s">
        <v>826</v>
      </c>
      <c r="R245" t="s">
        <v>829</v>
      </c>
      <c r="S245" s="3">
        <v>0.41</v>
      </c>
    </row>
    <row r="246" spans="1:19" x14ac:dyDescent="0.25">
      <c r="A246" s="10">
        <v>39047</v>
      </c>
      <c r="B246" s="6" t="s">
        <v>33</v>
      </c>
      <c r="C246" s="6" t="s">
        <v>697</v>
      </c>
      <c r="D246" s="6" t="s">
        <v>2</v>
      </c>
      <c r="E246" s="6" t="s">
        <v>4</v>
      </c>
      <c r="F246">
        <v>697168</v>
      </c>
      <c r="G246" s="16">
        <v>0.40458253964611113</v>
      </c>
      <c r="H246" s="19">
        <v>292148</v>
      </c>
      <c r="I246" s="19">
        <v>282062</v>
      </c>
      <c r="J246" s="19">
        <v>277502</v>
      </c>
      <c r="K246" s="6">
        <v>176768</v>
      </c>
      <c r="L246" s="6">
        <v>100734</v>
      </c>
      <c r="M246" s="16">
        <v>0.63700000000000001</v>
      </c>
      <c r="N246" s="16">
        <v>0.36299999999999999</v>
      </c>
      <c r="O246" s="20">
        <f t="shared" si="14"/>
        <v>0.27400000000000002</v>
      </c>
      <c r="P246" s="6" t="s">
        <v>7</v>
      </c>
      <c r="Q246" t="s">
        <v>827</v>
      </c>
      <c r="R246" t="s">
        <v>828</v>
      </c>
      <c r="S246" s="3">
        <v>0.40450000000000003</v>
      </c>
    </row>
    <row r="247" spans="1:19" x14ac:dyDescent="0.25">
      <c r="A247" s="10">
        <v>39152</v>
      </c>
      <c r="B247" s="6" t="s">
        <v>242</v>
      </c>
      <c r="C247" s="6" t="s">
        <v>698</v>
      </c>
      <c r="D247" s="6" t="s">
        <v>2</v>
      </c>
      <c r="E247" s="6" t="s">
        <v>4</v>
      </c>
      <c r="F247">
        <v>697806</v>
      </c>
      <c r="G247" s="16">
        <v>0.38874271645700953</v>
      </c>
      <c r="H247" s="19">
        <v>282171</v>
      </c>
      <c r="I247" s="19">
        <v>271267</v>
      </c>
      <c r="J247" s="19">
        <v>265437</v>
      </c>
      <c r="K247" s="6">
        <v>209317</v>
      </c>
      <c r="L247" s="6">
        <v>56120</v>
      </c>
      <c r="M247" s="16">
        <v>0.78900000000000003</v>
      </c>
      <c r="N247" s="16">
        <v>0.21099999999999999</v>
      </c>
      <c r="O247" s="20">
        <f t="shared" si="14"/>
        <v>0.57800000000000007</v>
      </c>
      <c r="P247" s="6" t="s">
        <v>7</v>
      </c>
      <c r="Q247" t="s">
        <v>830</v>
      </c>
      <c r="R247" t="s">
        <v>831</v>
      </c>
      <c r="S247" s="3">
        <v>0.38900000000000001</v>
      </c>
    </row>
    <row r="248" spans="1:19" x14ac:dyDescent="0.25">
      <c r="A248" s="10">
        <v>39250</v>
      </c>
      <c r="B248" s="6" t="s">
        <v>109</v>
      </c>
      <c r="C248" s="6" t="s">
        <v>699</v>
      </c>
      <c r="D248" s="6" t="s">
        <v>1</v>
      </c>
      <c r="E248" s="6" t="s">
        <v>4</v>
      </c>
      <c r="F248">
        <v>699236</v>
      </c>
      <c r="G248" s="16">
        <v>0.30340400093816677</v>
      </c>
      <c r="H248" s="19">
        <v>221915</v>
      </c>
      <c r="I248" s="19">
        <v>212151</v>
      </c>
      <c r="J248" s="19">
        <v>197795</v>
      </c>
      <c r="K248" s="6">
        <v>158214</v>
      </c>
      <c r="L248" s="6">
        <v>39581</v>
      </c>
      <c r="M248" s="16">
        <v>0.8</v>
      </c>
      <c r="N248" s="16">
        <v>0.2</v>
      </c>
      <c r="O248" s="20">
        <f t="shared" si="14"/>
        <v>0.60000000000000009</v>
      </c>
      <c r="P248" s="6" t="s">
        <v>7</v>
      </c>
      <c r="Q248" t="s">
        <v>832</v>
      </c>
      <c r="R248" t="s">
        <v>833</v>
      </c>
      <c r="S248" s="3">
        <v>0.30349999999999999</v>
      </c>
    </row>
    <row r="249" spans="1:19" x14ac:dyDescent="0.25">
      <c r="A249" s="10">
        <v>39250</v>
      </c>
      <c r="B249" s="6" t="s">
        <v>50</v>
      </c>
      <c r="C249" s="6" t="s">
        <v>700</v>
      </c>
      <c r="D249" s="6" t="s">
        <v>1</v>
      </c>
      <c r="E249" s="6" t="s">
        <v>4</v>
      </c>
      <c r="F249">
        <v>699236</v>
      </c>
      <c r="G249" s="16">
        <v>0.3033796886887975</v>
      </c>
      <c r="H249" s="19">
        <v>221915</v>
      </c>
      <c r="I249" s="19">
        <v>212134</v>
      </c>
      <c r="J249" s="19">
        <v>198163</v>
      </c>
      <c r="K249" s="6">
        <v>157408</v>
      </c>
      <c r="L249" s="6">
        <v>40755</v>
      </c>
      <c r="M249" s="16">
        <v>0.79400000000000004</v>
      </c>
      <c r="N249" s="16">
        <v>0.20599999999999999</v>
      </c>
      <c r="O249" s="20">
        <f t="shared" si="14"/>
        <v>0.58800000000000008</v>
      </c>
      <c r="P249" s="6" t="s">
        <v>7</v>
      </c>
      <c r="Q249" t="s">
        <v>832</v>
      </c>
      <c r="R249" t="s">
        <v>833</v>
      </c>
      <c r="S249" s="3">
        <v>0.30349999999999999</v>
      </c>
    </row>
    <row r="250" spans="1:19" x14ac:dyDescent="0.25">
      <c r="A250" s="10">
        <v>39250</v>
      </c>
      <c r="B250" s="6" t="s">
        <v>243</v>
      </c>
      <c r="C250" s="6" t="s">
        <v>701</v>
      </c>
      <c r="D250" s="6" t="s">
        <v>45</v>
      </c>
      <c r="E250" s="6" t="s">
        <v>4</v>
      </c>
      <c r="F250">
        <v>699236</v>
      </c>
      <c r="G250" s="16">
        <v>0.30341115159974602</v>
      </c>
      <c r="H250" s="19">
        <v>221915</v>
      </c>
      <c r="I250" s="19">
        <v>212156</v>
      </c>
      <c r="J250" s="19">
        <v>205357</v>
      </c>
      <c r="K250" s="6">
        <v>143218</v>
      </c>
      <c r="L250" s="6">
        <v>62139</v>
      </c>
      <c r="M250" s="16">
        <v>0.69699999999999995</v>
      </c>
      <c r="N250" s="16">
        <v>0.30299999999999999</v>
      </c>
      <c r="O250" s="20">
        <f t="shared" si="14"/>
        <v>0.39399999999999996</v>
      </c>
      <c r="P250" s="6" t="s">
        <v>7</v>
      </c>
      <c r="Q250" t="s">
        <v>832</v>
      </c>
      <c r="R250" t="s">
        <v>833</v>
      </c>
      <c r="S250" s="3">
        <v>0.30349999999999999</v>
      </c>
    </row>
    <row r="251" spans="1:19" x14ac:dyDescent="0.25">
      <c r="A251" s="10">
        <v>39502</v>
      </c>
      <c r="B251" s="6" t="s">
        <v>166</v>
      </c>
      <c r="C251" s="6" t="s">
        <v>702</v>
      </c>
      <c r="D251" s="6" t="s">
        <v>14</v>
      </c>
      <c r="E251" s="6" t="s">
        <v>3</v>
      </c>
      <c r="F251">
        <v>701599</v>
      </c>
      <c r="G251" s="16">
        <v>0.31392291038043096</v>
      </c>
      <c r="H251" s="19">
        <v>234954</v>
      </c>
      <c r="I251" s="19">
        <v>220248</v>
      </c>
      <c r="J251" s="19">
        <v>217615</v>
      </c>
      <c r="K251" s="6">
        <v>125600</v>
      </c>
      <c r="L251" s="6">
        <v>81708</v>
      </c>
      <c r="M251" s="16">
        <v>0.60599999999999998</v>
      </c>
      <c r="N251" s="16">
        <v>0.39400000000000002</v>
      </c>
      <c r="O251" s="20">
        <f t="shared" si="14"/>
        <v>0.21199999999999997</v>
      </c>
      <c r="P251" s="6" t="s">
        <v>7</v>
      </c>
      <c r="Q251" t="s">
        <v>836</v>
      </c>
      <c r="R251" t="s">
        <v>834</v>
      </c>
      <c r="S251" s="3">
        <v>0.314</v>
      </c>
    </row>
    <row r="252" spans="1:19" x14ac:dyDescent="0.25">
      <c r="A252" s="10">
        <v>39502</v>
      </c>
      <c r="B252" s="6" t="s">
        <v>167</v>
      </c>
      <c r="C252" s="6" t="s">
        <v>703</v>
      </c>
      <c r="D252" s="6" t="s">
        <v>15</v>
      </c>
      <c r="E252" s="6" t="s">
        <v>3</v>
      </c>
      <c r="F252">
        <v>701599</v>
      </c>
      <c r="G252" s="16">
        <v>0.31392291038043096</v>
      </c>
      <c r="H252" s="19">
        <v>234954</v>
      </c>
      <c r="I252" s="19">
        <v>220248</v>
      </c>
      <c r="J252" s="19">
        <v>217615</v>
      </c>
      <c r="K252" s="6">
        <v>111245</v>
      </c>
      <c r="L252" s="6">
        <v>93812</v>
      </c>
      <c r="M252" s="16">
        <v>0.54300000000000004</v>
      </c>
      <c r="N252" s="16">
        <v>0.45700000000000002</v>
      </c>
      <c r="O252" s="20">
        <f t="shared" si="14"/>
        <v>8.6000000000000021E-2</v>
      </c>
      <c r="P252" s="6" t="s">
        <v>7</v>
      </c>
      <c r="Q252" t="s">
        <v>836</v>
      </c>
      <c r="R252" t="s">
        <v>834</v>
      </c>
      <c r="S252" s="3">
        <v>0.314</v>
      </c>
    </row>
    <row r="253" spans="1:19" x14ac:dyDescent="0.25">
      <c r="A253" s="10">
        <v>39502</v>
      </c>
      <c r="B253" s="6" t="s">
        <v>168</v>
      </c>
      <c r="C253" s="6" t="s">
        <v>704</v>
      </c>
      <c r="D253" s="6" t="s">
        <v>26</v>
      </c>
      <c r="E253" s="6" t="s">
        <v>3</v>
      </c>
      <c r="F253">
        <v>701599</v>
      </c>
      <c r="G253" s="16">
        <v>0.31392291038043096</v>
      </c>
      <c r="H253" s="19">
        <v>234954</v>
      </c>
      <c r="I253" s="19">
        <v>220248</v>
      </c>
      <c r="J253" s="19">
        <v>217615</v>
      </c>
      <c r="K253" s="6">
        <v>100944</v>
      </c>
      <c r="L253" s="6">
        <v>104488</v>
      </c>
      <c r="M253" s="16">
        <v>0.49099999999999999</v>
      </c>
      <c r="N253" s="16">
        <v>0.50900000000000001</v>
      </c>
      <c r="O253" s="20">
        <f t="shared" si="14"/>
        <v>-1.8000000000000016E-2</v>
      </c>
      <c r="P253" s="6" t="s">
        <v>120</v>
      </c>
      <c r="Q253" t="s">
        <v>836</v>
      </c>
      <c r="R253" t="s">
        <v>834</v>
      </c>
      <c r="S253" s="3">
        <v>0.314</v>
      </c>
    </row>
    <row r="254" spans="1:19" x14ac:dyDescent="0.25">
      <c r="A254" s="10">
        <v>39502</v>
      </c>
      <c r="B254" s="6" t="s">
        <v>47</v>
      </c>
      <c r="C254" s="6" t="s">
        <v>705</v>
      </c>
      <c r="D254" s="6" t="s">
        <v>1</v>
      </c>
      <c r="E254" s="6" t="s">
        <v>4</v>
      </c>
      <c r="F254">
        <v>701599</v>
      </c>
      <c r="G254" s="16">
        <v>0.30980232297936572</v>
      </c>
      <c r="H254" s="19">
        <v>234954</v>
      </c>
      <c r="I254" s="19">
        <v>217357</v>
      </c>
      <c r="J254" s="19">
        <v>211559</v>
      </c>
      <c r="K254" s="6">
        <v>162488</v>
      </c>
      <c r="L254" s="6">
        <v>49071</v>
      </c>
      <c r="M254" s="16">
        <v>0.76800000000000002</v>
      </c>
      <c r="N254" s="16">
        <v>0.23200000000000001</v>
      </c>
      <c r="O254" s="20">
        <f t="shared" si="14"/>
        <v>0.53600000000000003</v>
      </c>
      <c r="P254" s="6" t="s">
        <v>7</v>
      </c>
      <c r="Q254" t="s">
        <v>836</v>
      </c>
      <c r="R254" t="s">
        <v>834</v>
      </c>
      <c r="S254" s="3">
        <v>0.31</v>
      </c>
    </row>
    <row r="255" spans="1:19" x14ac:dyDescent="0.25">
      <c r="A255" s="10">
        <v>39782</v>
      </c>
      <c r="B255" s="6" t="s">
        <v>107</v>
      </c>
      <c r="C255" s="6" t="s">
        <v>706</v>
      </c>
      <c r="D255" s="6" t="s">
        <v>1</v>
      </c>
      <c r="E255" s="6" t="s">
        <v>4</v>
      </c>
      <c r="F255">
        <v>702946</v>
      </c>
      <c r="G255" s="16">
        <v>0.3851035499170633</v>
      </c>
      <c r="H255" s="19">
        <v>306941</v>
      </c>
      <c r="I255" s="19">
        <v>270707</v>
      </c>
      <c r="J255" s="19">
        <v>257867</v>
      </c>
      <c r="K255" s="6">
        <v>213637</v>
      </c>
      <c r="L255" s="6">
        <v>44230</v>
      </c>
      <c r="M255" s="16">
        <v>0.82799999999999996</v>
      </c>
      <c r="N255" s="16">
        <v>0.17199999999999999</v>
      </c>
      <c r="O255" s="20">
        <f t="shared" si="14"/>
        <v>0.65599999999999992</v>
      </c>
      <c r="P255" s="6" t="s">
        <v>7</v>
      </c>
      <c r="Q255" t="s">
        <v>837</v>
      </c>
      <c r="R255" t="s">
        <v>835</v>
      </c>
      <c r="S255" s="3">
        <v>0.38500000000000001</v>
      </c>
    </row>
    <row r="256" spans="1:19" x14ac:dyDescent="0.25">
      <c r="A256" s="10">
        <v>39782</v>
      </c>
      <c r="B256" s="6" t="s">
        <v>108</v>
      </c>
      <c r="C256" s="6" t="s">
        <v>707</v>
      </c>
      <c r="D256" s="6" t="s">
        <v>1</v>
      </c>
      <c r="E256" s="6" t="s">
        <v>4</v>
      </c>
      <c r="F256">
        <v>702946</v>
      </c>
      <c r="G256" s="16">
        <v>0.38509501441077976</v>
      </c>
      <c r="H256" s="19">
        <v>306941</v>
      </c>
      <c r="I256" s="19">
        <v>270701</v>
      </c>
      <c r="J256" s="19">
        <v>254594</v>
      </c>
      <c r="K256" s="6">
        <v>203121</v>
      </c>
      <c r="L256" s="6">
        <v>51473</v>
      </c>
      <c r="M256" s="16">
        <v>0.79800000000000004</v>
      </c>
      <c r="N256" s="16">
        <v>0.20200000000000001</v>
      </c>
      <c r="O256" s="20">
        <f t="shared" si="14"/>
        <v>0.59600000000000009</v>
      </c>
      <c r="P256" s="6" t="s">
        <v>7</v>
      </c>
      <c r="Q256" t="s">
        <v>837</v>
      </c>
      <c r="R256" t="s">
        <v>835</v>
      </c>
      <c r="S256" s="3">
        <v>0.38500000000000001</v>
      </c>
    </row>
    <row r="257" spans="1:23" x14ac:dyDescent="0.25">
      <c r="A257" s="10">
        <v>40083</v>
      </c>
      <c r="B257" s="6" t="s">
        <v>34</v>
      </c>
      <c r="C257" s="6" t="s">
        <v>708</v>
      </c>
      <c r="D257" s="6" t="s">
        <v>46</v>
      </c>
      <c r="E257" s="6" t="s">
        <v>4</v>
      </c>
      <c r="F257">
        <v>706654</v>
      </c>
      <c r="G257" s="16">
        <v>0.39332120104039603</v>
      </c>
      <c r="H257" s="19">
        <v>285590</v>
      </c>
      <c r="I257" s="19">
        <v>277942</v>
      </c>
      <c r="J257" s="19">
        <v>273684</v>
      </c>
      <c r="K257" s="6">
        <v>141015</v>
      </c>
      <c r="L257" s="6">
        <v>132669</v>
      </c>
      <c r="M257" s="16">
        <v>0.51500000000000001</v>
      </c>
      <c r="N257" s="16">
        <v>0.48499999999999999</v>
      </c>
      <c r="O257" s="20">
        <f t="shared" si="14"/>
        <v>3.0000000000000027E-2</v>
      </c>
      <c r="P257" s="6" t="s">
        <v>7</v>
      </c>
      <c r="Q257" t="s">
        <v>838</v>
      </c>
      <c r="R257" t="s">
        <v>840</v>
      </c>
      <c r="S257" s="3">
        <v>0.39300000000000002</v>
      </c>
    </row>
    <row r="258" spans="1:23" x14ac:dyDescent="0.25">
      <c r="A258" s="10">
        <v>40146</v>
      </c>
      <c r="B258" s="6" t="s">
        <v>110</v>
      </c>
      <c r="C258" s="6" t="s">
        <v>709</v>
      </c>
      <c r="D258" s="6" t="s">
        <v>1</v>
      </c>
      <c r="E258" s="6" t="s">
        <v>4</v>
      </c>
      <c r="F258">
        <v>707007</v>
      </c>
      <c r="G258" s="16">
        <v>0.50460320760614819</v>
      </c>
      <c r="H258" s="19">
        <v>369456</v>
      </c>
      <c r="I258" s="19">
        <v>356758</v>
      </c>
      <c r="J258" s="19">
        <v>353113</v>
      </c>
      <c r="K258" s="6">
        <v>87154</v>
      </c>
      <c r="L258" s="6">
        <v>265959</v>
      </c>
      <c r="M258" s="16">
        <v>0.247</v>
      </c>
      <c r="N258" s="16">
        <v>0.753</v>
      </c>
      <c r="O258" s="20">
        <f t="shared" si="14"/>
        <v>-0.50600000000000001</v>
      </c>
      <c r="P258" s="6" t="s">
        <v>8</v>
      </c>
      <c r="Q258" t="s">
        <v>839</v>
      </c>
      <c r="R258" t="s">
        <v>841</v>
      </c>
      <c r="S258" s="3">
        <v>0.505</v>
      </c>
    </row>
    <row r="259" spans="1:23" x14ac:dyDescent="0.25">
      <c r="A259" s="10">
        <v>40447</v>
      </c>
      <c r="B259" s="6" t="s">
        <v>35</v>
      </c>
      <c r="C259" s="6" t="s">
        <v>710</v>
      </c>
      <c r="D259" s="6" t="s">
        <v>10</v>
      </c>
      <c r="E259" s="6" t="s">
        <v>4</v>
      </c>
      <c r="F259">
        <v>710691</v>
      </c>
      <c r="G259" s="16">
        <v>0.34616310041916953</v>
      </c>
      <c r="H259" s="19">
        <v>249748</v>
      </c>
      <c r="I259" s="19">
        <v>246015</v>
      </c>
      <c r="J259" s="19">
        <v>243953</v>
      </c>
      <c r="K259" s="6">
        <v>67647</v>
      </c>
      <c r="L259" s="6">
        <v>176306</v>
      </c>
      <c r="M259" s="16">
        <v>0.27700000000000002</v>
      </c>
      <c r="N259" s="16">
        <v>0.72299999999999998</v>
      </c>
      <c r="O259" s="20">
        <f t="shared" si="14"/>
        <v>-0.44599999999999995</v>
      </c>
      <c r="P259" s="6" t="s">
        <v>8</v>
      </c>
      <c r="Q259" t="s">
        <v>842</v>
      </c>
      <c r="R259" t="s">
        <v>843</v>
      </c>
      <c r="S259" s="3">
        <v>0.34599999999999997</v>
      </c>
    </row>
    <row r="260" spans="1:23" x14ac:dyDescent="0.25">
      <c r="A260" s="10">
        <v>40587</v>
      </c>
      <c r="B260" s="6" t="s">
        <v>245</v>
      </c>
      <c r="C260" s="6" t="s">
        <v>711</v>
      </c>
      <c r="D260" s="6" t="s">
        <v>14</v>
      </c>
      <c r="E260" s="6" t="s">
        <v>3</v>
      </c>
      <c r="F260">
        <v>710987</v>
      </c>
      <c r="G260" s="16">
        <v>0.50003023965276439</v>
      </c>
      <c r="H260" s="19">
        <v>382300</v>
      </c>
      <c r="I260" s="19">
        <v>355515</v>
      </c>
      <c r="J260" s="19">
        <v>351816</v>
      </c>
      <c r="K260" s="6">
        <v>172427</v>
      </c>
      <c r="L260" s="6">
        <v>154792</v>
      </c>
      <c r="M260" s="16">
        <v>0.52700000000000002</v>
      </c>
      <c r="N260" s="16">
        <v>0.47299999999999998</v>
      </c>
      <c r="O260" s="20">
        <f t="shared" ref="O260:O309" si="18">M260-N260</f>
        <v>5.4000000000000048E-2</v>
      </c>
      <c r="P260" s="6" t="s">
        <v>7</v>
      </c>
      <c r="Q260" t="s">
        <v>846</v>
      </c>
      <c r="R260" t="s">
        <v>844</v>
      </c>
      <c r="S260" s="3">
        <v>0.5</v>
      </c>
    </row>
    <row r="261" spans="1:23" x14ac:dyDescent="0.25">
      <c r="A261" s="10">
        <v>40587</v>
      </c>
      <c r="B261" s="6" t="s">
        <v>246</v>
      </c>
      <c r="C261" s="6" t="s">
        <v>712</v>
      </c>
      <c r="D261" s="6" t="s">
        <v>15</v>
      </c>
      <c r="E261" s="6" t="s">
        <v>3</v>
      </c>
      <c r="F261">
        <v>710987</v>
      </c>
      <c r="G261" s="16">
        <v>0.50003023965276439</v>
      </c>
      <c r="H261" s="19">
        <v>382300</v>
      </c>
      <c r="I261" s="19">
        <v>355515</v>
      </c>
      <c r="J261" s="19">
        <v>351816</v>
      </c>
      <c r="K261" s="6">
        <v>166860</v>
      </c>
      <c r="L261" s="6">
        <v>164325</v>
      </c>
      <c r="M261" s="16">
        <v>0.504</v>
      </c>
      <c r="N261" s="16">
        <v>0.496</v>
      </c>
      <c r="O261" s="20">
        <f t="shared" si="18"/>
        <v>8.0000000000000071E-3</v>
      </c>
      <c r="P261" s="6" t="s">
        <v>7</v>
      </c>
      <c r="Q261" t="s">
        <v>846</v>
      </c>
      <c r="R261" t="s">
        <v>844</v>
      </c>
      <c r="S261" s="3">
        <v>0.5</v>
      </c>
    </row>
    <row r="262" spans="1:23" x14ac:dyDescent="0.25">
      <c r="A262" s="10">
        <v>40587</v>
      </c>
      <c r="B262" s="6" t="s">
        <v>247</v>
      </c>
      <c r="C262" s="6" t="s">
        <v>713</v>
      </c>
      <c r="D262" s="6" t="s">
        <v>26</v>
      </c>
      <c r="E262" s="6" t="s">
        <v>3</v>
      </c>
      <c r="F262">
        <v>710987</v>
      </c>
      <c r="G262" s="16">
        <v>0.50003023965276439</v>
      </c>
      <c r="H262" s="19">
        <v>382300</v>
      </c>
      <c r="I262" s="19">
        <v>355515</v>
      </c>
      <c r="J262" s="19">
        <v>351816</v>
      </c>
      <c r="K262" s="6">
        <v>165614</v>
      </c>
      <c r="L262" s="6">
        <v>165977</v>
      </c>
      <c r="M262" s="16">
        <v>0.499</v>
      </c>
      <c r="N262" s="16">
        <v>0.501</v>
      </c>
      <c r="O262" s="20">
        <f t="shared" si="18"/>
        <v>-2.0000000000000018E-3</v>
      </c>
      <c r="P262" s="6" t="s">
        <v>120</v>
      </c>
      <c r="Q262" t="s">
        <v>846</v>
      </c>
      <c r="R262" t="s">
        <v>844</v>
      </c>
      <c r="S262" s="3">
        <v>0.5</v>
      </c>
    </row>
    <row r="263" spans="1:23" x14ac:dyDescent="0.25">
      <c r="A263" s="10">
        <v>40587</v>
      </c>
      <c r="B263" s="6" t="s">
        <v>36</v>
      </c>
      <c r="C263" s="6" t="s">
        <v>714</v>
      </c>
      <c r="D263" s="6" t="s">
        <v>45</v>
      </c>
      <c r="E263" s="6" t="s">
        <v>4</v>
      </c>
      <c r="F263">
        <v>710987</v>
      </c>
      <c r="G263" s="16">
        <v>0.5225552647235463</v>
      </c>
      <c r="H263" s="19">
        <v>382300</v>
      </c>
      <c r="I263" s="19">
        <v>371530</v>
      </c>
      <c r="J263" s="19">
        <v>367672</v>
      </c>
      <c r="K263" s="6">
        <v>188303</v>
      </c>
      <c r="L263" s="6">
        <v>179369</v>
      </c>
      <c r="M263" s="16">
        <v>0.51200000000000001</v>
      </c>
      <c r="N263" s="16">
        <v>0.48799999999999999</v>
      </c>
      <c r="O263" s="20">
        <f t="shared" si="18"/>
        <v>2.4000000000000021E-2</v>
      </c>
      <c r="P263" s="6" t="s">
        <v>7</v>
      </c>
      <c r="Q263" t="s">
        <v>846</v>
      </c>
      <c r="R263" t="s">
        <v>844</v>
      </c>
      <c r="S263" s="3">
        <v>0.52300000000000002</v>
      </c>
    </row>
    <row r="264" spans="1:23" x14ac:dyDescent="0.25">
      <c r="A264" s="10">
        <v>40678</v>
      </c>
      <c r="B264" s="6" t="s">
        <v>171</v>
      </c>
      <c r="C264" s="6" t="s">
        <v>715</v>
      </c>
      <c r="D264" s="6" t="s">
        <v>14</v>
      </c>
      <c r="E264" s="6" t="s">
        <v>3</v>
      </c>
      <c r="F264">
        <v>712298</v>
      </c>
      <c r="G264" s="16">
        <v>0.28196485178955999</v>
      </c>
      <c r="H264" s="19">
        <v>202874</v>
      </c>
      <c r="I264" s="19">
        <v>200843</v>
      </c>
      <c r="J264" s="19">
        <v>199590</v>
      </c>
      <c r="K264" s="6">
        <v>60181</v>
      </c>
      <c r="L264" s="6">
        <v>127311</v>
      </c>
      <c r="M264" s="16">
        <v>0.32100000000000001</v>
      </c>
      <c r="N264" s="16">
        <v>0.67900000000000005</v>
      </c>
      <c r="O264" s="20">
        <f t="shared" si="18"/>
        <v>-0.35800000000000004</v>
      </c>
      <c r="P264" s="6" t="s">
        <v>8</v>
      </c>
      <c r="Q264" t="s">
        <v>847</v>
      </c>
      <c r="R264" t="s">
        <v>845</v>
      </c>
      <c r="S264" s="3">
        <v>0.28199999999999997</v>
      </c>
    </row>
    <row r="265" spans="1:23" x14ac:dyDescent="0.25">
      <c r="A265" s="10">
        <v>40678</v>
      </c>
      <c r="B265" s="6" t="s">
        <v>172</v>
      </c>
      <c r="C265" s="6" t="s">
        <v>716</v>
      </c>
      <c r="D265" s="6" t="s">
        <v>15</v>
      </c>
      <c r="E265" s="6" t="s">
        <v>3</v>
      </c>
      <c r="F265">
        <v>712298</v>
      </c>
      <c r="G265" s="16">
        <v>0.28196485178955999</v>
      </c>
      <c r="H265" s="19">
        <v>202874</v>
      </c>
      <c r="I265" s="19">
        <v>200843</v>
      </c>
      <c r="J265" s="19">
        <v>199590</v>
      </c>
      <c r="K265" s="6">
        <v>154135</v>
      </c>
      <c r="L265" s="6">
        <v>40871</v>
      </c>
      <c r="M265" s="16">
        <v>0.79</v>
      </c>
      <c r="N265" s="16">
        <v>0.21</v>
      </c>
      <c r="O265" s="20">
        <f t="shared" si="18"/>
        <v>0.58000000000000007</v>
      </c>
      <c r="P265" s="6" t="s">
        <v>7</v>
      </c>
      <c r="Q265" t="s">
        <v>847</v>
      </c>
      <c r="R265" t="s">
        <v>845</v>
      </c>
      <c r="S265" s="3">
        <v>0.28199999999999997</v>
      </c>
    </row>
    <row r="266" spans="1:23" x14ac:dyDescent="0.25">
      <c r="A266" s="10">
        <v>40678</v>
      </c>
      <c r="B266" s="6" t="s">
        <v>173</v>
      </c>
      <c r="C266" s="6" t="s">
        <v>717</v>
      </c>
      <c r="D266" s="6" t="s">
        <v>26</v>
      </c>
      <c r="E266" s="6" t="s">
        <v>3</v>
      </c>
      <c r="F266">
        <v>712298</v>
      </c>
      <c r="G266" s="16">
        <v>0.28196485178955999</v>
      </c>
      <c r="H266" s="19">
        <v>202874</v>
      </c>
      <c r="I266" s="19">
        <v>200843</v>
      </c>
      <c r="J266" s="19">
        <v>199590</v>
      </c>
      <c r="K266" s="6">
        <v>50236</v>
      </c>
      <c r="L266" s="6">
        <v>143112</v>
      </c>
      <c r="M266" s="16">
        <v>0.26</v>
      </c>
      <c r="N266" s="16">
        <v>0.74</v>
      </c>
      <c r="O266" s="20">
        <f t="shared" si="18"/>
        <v>-0.48</v>
      </c>
      <c r="P266" s="6" t="s">
        <v>848</v>
      </c>
      <c r="Q266" t="s">
        <v>847</v>
      </c>
      <c r="R266" t="s">
        <v>845</v>
      </c>
      <c r="S266" s="3">
        <v>0.28199999999999997</v>
      </c>
      <c r="W266" s="3"/>
    </row>
    <row r="267" spans="1:23" x14ac:dyDescent="0.25">
      <c r="A267" s="10">
        <v>41175</v>
      </c>
      <c r="B267" s="6" t="s">
        <v>48</v>
      </c>
      <c r="C267" s="6" t="s">
        <v>718</v>
      </c>
      <c r="D267" s="6" t="s">
        <v>1</v>
      </c>
      <c r="E267" s="6" t="s">
        <v>4</v>
      </c>
      <c r="F267">
        <v>719304</v>
      </c>
      <c r="G267" s="16">
        <v>0.38643605485302457</v>
      </c>
      <c r="H267" s="19"/>
      <c r="I267" s="19">
        <v>277965</v>
      </c>
      <c r="J267" s="19"/>
      <c r="K267" s="6">
        <v>166672</v>
      </c>
      <c r="L267" s="6">
        <v>102406</v>
      </c>
      <c r="M267" s="16">
        <v>0.61899999999999999</v>
      </c>
      <c r="N267" s="16">
        <v>0.38100000000000001</v>
      </c>
      <c r="O267" s="20">
        <f t="shared" si="18"/>
        <v>0.23799999999999999</v>
      </c>
      <c r="P267" s="6" t="s">
        <v>7</v>
      </c>
      <c r="S267" s="3">
        <v>0.38640000000000002</v>
      </c>
      <c r="W267" s="3"/>
    </row>
    <row r="268" spans="1:23" x14ac:dyDescent="0.25">
      <c r="A268" s="10">
        <v>41175</v>
      </c>
      <c r="B268" s="6" t="s">
        <v>49</v>
      </c>
      <c r="C268" s="6" t="s">
        <v>719</v>
      </c>
      <c r="D268" s="6" t="s">
        <v>1</v>
      </c>
      <c r="E268" s="6" t="s">
        <v>4</v>
      </c>
      <c r="F268">
        <v>719304</v>
      </c>
      <c r="G268" s="16">
        <v>0.3863943478696073</v>
      </c>
      <c r="H268" s="19"/>
      <c r="I268" s="19">
        <v>277935</v>
      </c>
      <c r="J268" s="19"/>
      <c r="K268" s="6">
        <v>162931</v>
      </c>
      <c r="L268" s="6">
        <v>102817</v>
      </c>
      <c r="M268" s="16">
        <v>0.61299999999999999</v>
      </c>
      <c r="N268" s="16">
        <v>0.38700000000000001</v>
      </c>
      <c r="O268" s="20">
        <f t="shared" si="18"/>
        <v>0.22599999999999998</v>
      </c>
      <c r="P268" s="6" t="s">
        <v>7</v>
      </c>
      <c r="S268" s="3">
        <v>0.38640000000000002</v>
      </c>
      <c r="W268" s="3"/>
    </row>
    <row r="269" spans="1:23" x14ac:dyDescent="0.25">
      <c r="A269" s="10">
        <v>41175</v>
      </c>
      <c r="B269" s="6" t="s">
        <v>37</v>
      </c>
      <c r="C269" s="6" t="s">
        <v>720</v>
      </c>
      <c r="D269" s="6" t="s">
        <v>10</v>
      </c>
      <c r="E269" s="6" t="s">
        <v>3</v>
      </c>
      <c r="F269">
        <v>719304</v>
      </c>
      <c r="G269" s="16">
        <v>0.39613153826476705</v>
      </c>
      <c r="H269" s="19"/>
      <c r="I269" s="19">
        <v>284939</v>
      </c>
      <c r="J269" s="19"/>
      <c r="K269" s="6">
        <v>92305</v>
      </c>
      <c r="L269" s="6">
        <v>182893</v>
      </c>
      <c r="M269" s="16">
        <v>0.33500000000000002</v>
      </c>
      <c r="N269" s="16">
        <v>0.66500000000000004</v>
      </c>
      <c r="O269" s="20">
        <f t="shared" si="18"/>
        <v>-0.33</v>
      </c>
      <c r="P269" s="6" t="s">
        <v>8</v>
      </c>
      <c r="S269" s="3">
        <v>0.39610000000000001</v>
      </c>
      <c r="W269" s="3"/>
    </row>
    <row r="270" spans="1:23" x14ac:dyDescent="0.25">
      <c r="A270" s="10">
        <v>41175</v>
      </c>
      <c r="B270" s="6" t="s">
        <v>174</v>
      </c>
      <c r="C270" s="6" t="s">
        <v>721</v>
      </c>
      <c r="D270" s="6" t="s">
        <v>11</v>
      </c>
      <c r="E270" s="6" t="s">
        <v>3</v>
      </c>
      <c r="F270">
        <v>719304</v>
      </c>
      <c r="G270" s="16">
        <v>0.39613153826476705</v>
      </c>
      <c r="H270" s="19"/>
      <c r="I270" s="19">
        <v>284939</v>
      </c>
      <c r="J270" s="19"/>
      <c r="K270" s="6">
        <v>143635</v>
      </c>
      <c r="L270" s="6">
        <v>128100</v>
      </c>
      <c r="M270" s="16">
        <v>0.52900000000000003</v>
      </c>
      <c r="N270" s="16">
        <v>0.47099999999999997</v>
      </c>
      <c r="O270" s="20">
        <f t="shared" si="18"/>
        <v>5.8000000000000052E-2</v>
      </c>
      <c r="P270" s="6" t="s">
        <v>7</v>
      </c>
      <c r="S270" s="3">
        <v>0.39610000000000001</v>
      </c>
      <c r="W270" s="3"/>
    </row>
    <row r="271" spans="1:23" x14ac:dyDescent="0.25">
      <c r="A271" s="10">
        <v>41175</v>
      </c>
      <c r="B271" s="6" t="s">
        <v>175</v>
      </c>
      <c r="C271" s="6" t="s">
        <v>722</v>
      </c>
      <c r="D271" s="6" t="s">
        <v>26</v>
      </c>
      <c r="E271" s="6" t="s">
        <v>3</v>
      </c>
      <c r="F271">
        <v>719304</v>
      </c>
      <c r="G271" s="16">
        <v>0.39613153826476705</v>
      </c>
      <c r="H271" s="19"/>
      <c r="I271" s="19">
        <v>284939</v>
      </c>
      <c r="J271" s="19"/>
      <c r="K271" s="6">
        <v>91462</v>
      </c>
      <c r="L271" s="6">
        <v>175003</v>
      </c>
      <c r="M271" s="16">
        <v>0.34300000000000003</v>
      </c>
      <c r="N271" s="16">
        <v>0.65700000000000003</v>
      </c>
      <c r="O271" s="20">
        <f t="shared" si="18"/>
        <v>-0.314</v>
      </c>
      <c r="P271" s="6" t="s">
        <v>848</v>
      </c>
      <c r="S271" s="3">
        <v>0.39610000000000001</v>
      </c>
      <c r="W271" s="3"/>
    </row>
    <row r="272" spans="1:23" x14ac:dyDescent="0.25">
      <c r="A272" s="10">
        <v>41175</v>
      </c>
      <c r="B272" s="6" t="s">
        <v>176</v>
      </c>
      <c r="C272" s="6" t="s">
        <v>723</v>
      </c>
      <c r="D272" s="6" t="s">
        <v>14</v>
      </c>
      <c r="E272" s="6" t="s">
        <v>3</v>
      </c>
      <c r="F272">
        <v>719304</v>
      </c>
      <c r="G272" s="16">
        <v>0.39831559396305316</v>
      </c>
      <c r="H272" s="19"/>
      <c r="I272" s="19">
        <v>286510</v>
      </c>
      <c r="J272" s="19"/>
      <c r="K272" s="6">
        <v>122402</v>
      </c>
      <c r="L272" s="6">
        <v>149988</v>
      </c>
      <c r="M272" s="16">
        <v>0.44900000000000001</v>
      </c>
      <c r="N272" s="16">
        <v>0.55100000000000005</v>
      </c>
      <c r="O272" s="20">
        <f t="shared" si="18"/>
        <v>-0.10200000000000004</v>
      </c>
      <c r="P272" s="6" t="s">
        <v>8</v>
      </c>
      <c r="S272" s="3">
        <v>0.39829999999999999</v>
      </c>
      <c r="W272" s="3"/>
    </row>
    <row r="273" spans="1:23" x14ac:dyDescent="0.25">
      <c r="A273" s="10">
        <v>41175</v>
      </c>
      <c r="B273" s="6" t="s">
        <v>169</v>
      </c>
      <c r="C273" s="6" t="s">
        <v>724</v>
      </c>
      <c r="D273" s="6" t="s">
        <v>15</v>
      </c>
      <c r="E273" s="6" t="s">
        <v>3</v>
      </c>
      <c r="F273">
        <v>719304</v>
      </c>
      <c r="G273" s="16">
        <v>0.39831559396305316</v>
      </c>
      <c r="H273" s="19"/>
      <c r="I273" s="19">
        <v>286510</v>
      </c>
      <c r="J273" s="19"/>
      <c r="K273" s="6">
        <v>148842</v>
      </c>
      <c r="L273" s="6">
        <v>127669</v>
      </c>
      <c r="M273" s="16">
        <v>0.53800000000000003</v>
      </c>
      <c r="N273" s="16">
        <v>0.46200000000000002</v>
      </c>
      <c r="O273" s="20">
        <f t="shared" si="18"/>
        <v>7.6000000000000012E-2</v>
      </c>
      <c r="P273" s="6" t="s">
        <v>7</v>
      </c>
      <c r="S273" s="3">
        <v>0.39829999999999999</v>
      </c>
      <c r="W273" s="3"/>
    </row>
    <row r="274" spans="1:23" x14ac:dyDescent="0.25">
      <c r="A274" s="10">
        <v>41175</v>
      </c>
      <c r="B274" s="6" t="s">
        <v>170</v>
      </c>
      <c r="C274" s="6" t="s">
        <v>725</v>
      </c>
      <c r="D274" s="6" t="s">
        <v>26</v>
      </c>
      <c r="E274" s="6" t="s">
        <v>3</v>
      </c>
      <c r="F274">
        <v>719304</v>
      </c>
      <c r="G274" s="16">
        <v>0.39831559396305316</v>
      </c>
      <c r="H274" s="19"/>
      <c r="I274" s="19">
        <v>286510</v>
      </c>
      <c r="J274" s="19"/>
      <c r="K274" s="6">
        <v>123625</v>
      </c>
      <c r="L274" s="6">
        <v>149701</v>
      </c>
      <c r="M274" s="16">
        <f>K274/(K274+L274)</f>
        <v>0.45229872020956657</v>
      </c>
      <c r="N274" s="16">
        <f>L274/(K274+L274)</f>
        <v>0.54770127979043337</v>
      </c>
      <c r="O274" s="20">
        <f t="shared" si="18"/>
        <v>-9.5402559580866797E-2</v>
      </c>
      <c r="P274" s="6" t="s">
        <v>848</v>
      </c>
      <c r="S274" s="3">
        <v>0.39829999999999999</v>
      </c>
      <c r="W274" s="3"/>
    </row>
    <row r="275" spans="1:23" x14ac:dyDescent="0.25">
      <c r="A275" s="29">
        <v>41336</v>
      </c>
      <c r="B275" s="9" t="s">
        <v>177</v>
      </c>
      <c r="C275" s="9" t="s">
        <v>726</v>
      </c>
      <c r="D275" s="9" t="s">
        <v>10</v>
      </c>
      <c r="E275" s="9" t="s">
        <v>3</v>
      </c>
      <c r="F275" s="7">
        <v>720085</v>
      </c>
      <c r="G275" s="16">
        <v>0.41947964476415978</v>
      </c>
      <c r="H275" s="19"/>
      <c r="I275" s="19">
        <v>302061</v>
      </c>
      <c r="J275" s="19"/>
      <c r="K275" s="9">
        <v>101368</v>
      </c>
      <c r="L275" s="9">
        <v>190673</v>
      </c>
      <c r="M275" s="30">
        <v>0.34699999999999998</v>
      </c>
      <c r="N275" s="30">
        <v>0.65300000000000002</v>
      </c>
      <c r="O275" s="20">
        <f t="shared" si="18"/>
        <v>-0.30600000000000005</v>
      </c>
      <c r="P275" s="9" t="s">
        <v>8</v>
      </c>
      <c r="S275" s="8">
        <v>0.42</v>
      </c>
      <c r="W275" s="3"/>
    </row>
    <row r="276" spans="1:23" x14ac:dyDescent="0.25">
      <c r="A276" s="29">
        <v>41336</v>
      </c>
      <c r="B276" s="9" t="s">
        <v>178</v>
      </c>
      <c r="C276" s="9" t="s">
        <v>727</v>
      </c>
      <c r="D276" s="9" t="s">
        <v>11</v>
      </c>
      <c r="E276" s="9" t="s">
        <v>3</v>
      </c>
      <c r="F276" s="7">
        <v>720085</v>
      </c>
      <c r="G276" s="16">
        <v>0.41947964476415978</v>
      </c>
      <c r="H276" s="19"/>
      <c r="I276" s="19">
        <v>302061</v>
      </c>
      <c r="J276" s="19"/>
      <c r="K276" s="9">
        <v>139248</v>
      </c>
      <c r="L276" s="9">
        <v>147383</v>
      </c>
      <c r="M276" s="30">
        <v>0.48599999999999999</v>
      </c>
      <c r="N276" s="30">
        <v>0.51400000000000001</v>
      </c>
      <c r="O276" s="20">
        <f t="shared" si="18"/>
        <v>-2.8000000000000025E-2</v>
      </c>
      <c r="P276" s="9" t="s">
        <v>8</v>
      </c>
      <c r="S276" s="8">
        <v>0.42</v>
      </c>
      <c r="W276" s="3"/>
    </row>
    <row r="277" spans="1:23" x14ac:dyDescent="0.25">
      <c r="A277" s="29">
        <v>41336</v>
      </c>
      <c r="B277" s="9" t="s">
        <v>179</v>
      </c>
      <c r="C277" s="9" t="s">
        <v>728</v>
      </c>
      <c r="D277" s="9" t="s">
        <v>26</v>
      </c>
      <c r="E277" s="9" t="s">
        <v>3</v>
      </c>
      <c r="F277" s="7">
        <v>720085</v>
      </c>
      <c r="G277" s="16">
        <v>0.41947964476415978</v>
      </c>
      <c r="H277" s="19"/>
      <c r="I277" s="19">
        <v>302061</v>
      </c>
      <c r="J277" s="19"/>
      <c r="K277" s="9">
        <v>95588</v>
      </c>
      <c r="L277" s="9">
        <v>166510</v>
      </c>
      <c r="M277" s="30">
        <v>0.36499999999999999</v>
      </c>
      <c r="N277" s="30">
        <v>0.63500000000000001</v>
      </c>
      <c r="O277" s="20">
        <f t="shared" si="18"/>
        <v>-0.27</v>
      </c>
      <c r="P277" s="9" t="s">
        <v>848</v>
      </c>
      <c r="S277" s="8">
        <v>0.42</v>
      </c>
      <c r="W277" s="3"/>
    </row>
    <row r="278" spans="1:23" x14ac:dyDescent="0.25">
      <c r="A278" s="10">
        <v>41602</v>
      </c>
      <c r="B278" s="9" t="s">
        <v>226</v>
      </c>
      <c r="C278" s="9" t="s">
        <v>729</v>
      </c>
      <c r="D278" s="9" t="s">
        <v>10</v>
      </c>
      <c r="E278" s="9" t="s">
        <v>4</v>
      </c>
      <c r="F278" s="9">
        <v>722827</v>
      </c>
      <c r="G278" s="16">
        <v>0.51186245118126472</v>
      </c>
      <c r="H278" s="19"/>
      <c r="I278" s="19">
        <v>369988</v>
      </c>
      <c r="J278" s="19"/>
      <c r="K278" s="9">
        <v>203929</v>
      </c>
      <c r="L278" s="9">
        <v>161358</v>
      </c>
      <c r="M278" s="16">
        <v>0.55800000000000005</v>
      </c>
      <c r="N278" s="16">
        <v>0.442</v>
      </c>
      <c r="O278" s="20">
        <f t="shared" si="18"/>
        <v>0.11600000000000005</v>
      </c>
      <c r="P278" s="9" t="s">
        <v>7</v>
      </c>
      <c r="S278" s="3">
        <v>0.51190000000000002</v>
      </c>
      <c r="W278" s="3"/>
    </row>
    <row r="279" spans="1:23" x14ac:dyDescent="0.25">
      <c r="A279" s="10">
        <v>41679</v>
      </c>
      <c r="B279" s="9" t="s">
        <v>38</v>
      </c>
      <c r="C279" s="9" t="s">
        <v>730</v>
      </c>
      <c r="D279" s="6" t="s">
        <v>2</v>
      </c>
      <c r="E279" s="9" t="s">
        <v>4</v>
      </c>
      <c r="F279" s="9">
        <v>724046</v>
      </c>
      <c r="G279" s="16">
        <v>0.52913903260290096</v>
      </c>
      <c r="H279" s="19"/>
      <c r="I279" s="19">
        <v>383121</v>
      </c>
      <c r="J279" s="19"/>
      <c r="K279" s="9">
        <v>291952</v>
      </c>
      <c r="L279" s="9">
        <v>81211</v>
      </c>
      <c r="M279" s="16">
        <v>0.78200000000000003</v>
      </c>
      <c r="N279" s="16">
        <v>0.218</v>
      </c>
      <c r="O279" s="20">
        <f t="shared" si="18"/>
        <v>0.56400000000000006</v>
      </c>
      <c r="P279" s="9" t="s">
        <v>7</v>
      </c>
      <c r="S279" s="3">
        <v>0.52910000000000001</v>
      </c>
      <c r="W279" s="3"/>
    </row>
    <row r="280" spans="1:23" x14ac:dyDescent="0.25">
      <c r="A280" s="10">
        <v>41777</v>
      </c>
      <c r="B280" s="9" t="s">
        <v>225</v>
      </c>
      <c r="C280" s="9" t="s">
        <v>731</v>
      </c>
      <c r="D280" s="6" t="s">
        <v>10</v>
      </c>
      <c r="E280" s="9" t="s">
        <v>4</v>
      </c>
      <c r="F280" s="9">
        <v>724427</v>
      </c>
      <c r="G280" s="16">
        <v>0.52324664873065196</v>
      </c>
      <c r="H280" s="19"/>
      <c r="I280" s="19">
        <v>379054</v>
      </c>
      <c r="J280" s="19"/>
      <c r="K280" s="9">
        <v>137292</v>
      </c>
      <c r="L280" s="9">
        <v>236289</v>
      </c>
      <c r="M280" s="16">
        <v>0.36699999999999999</v>
      </c>
      <c r="N280" s="16">
        <v>0.63300000000000001</v>
      </c>
      <c r="O280" s="20">
        <f t="shared" si="18"/>
        <v>-0.26600000000000001</v>
      </c>
      <c r="P280" s="9" t="s">
        <v>8</v>
      </c>
      <c r="S280" s="3">
        <v>0.52329999999999999</v>
      </c>
      <c r="W280" s="3"/>
    </row>
    <row r="281" spans="1:23" x14ac:dyDescent="0.25">
      <c r="A281" s="10">
        <v>41777</v>
      </c>
      <c r="B281" s="9" t="s">
        <v>89</v>
      </c>
      <c r="C281" s="9" t="s">
        <v>732</v>
      </c>
      <c r="D281" s="6" t="s">
        <v>11</v>
      </c>
      <c r="E281" s="9" t="s">
        <v>4</v>
      </c>
      <c r="F281" s="9">
        <v>724427</v>
      </c>
      <c r="G281" s="16">
        <v>0.52326183314536867</v>
      </c>
      <c r="H281" s="19"/>
      <c r="I281" s="19">
        <v>379065</v>
      </c>
      <c r="J281" s="19"/>
      <c r="K281" s="9">
        <v>201072</v>
      </c>
      <c r="L281" s="9">
        <v>145695</v>
      </c>
      <c r="M281" s="16">
        <v>0.57999999999999996</v>
      </c>
      <c r="N281" s="16">
        <v>0.42</v>
      </c>
      <c r="O281" s="20">
        <f t="shared" si="18"/>
        <v>0.15999999999999998</v>
      </c>
      <c r="P281" s="9" t="s">
        <v>7</v>
      </c>
      <c r="S281" s="3">
        <v>0.52329999999999999</v>
      </c>
      <c r="W281" s="3"/>
    </row>
    <row r="282" spans="1:23" x14ac:dyDescent="0.25">
      <c r="A282" s="10">
        <v>41777</v>
      </c>
      <c r="B282" s="9" t="s">
        <v>180</v>
      </c>
      <c r="C282" s="9" t="s">
        <v>733</v>
      </c>
      <c r="D282" s="6" t="s">
        <v>138</v>
      </c>
      <c r="E282" s="9" t="s">
        <v>3</v>
      </c>
      <c r="F282" s="9">
        <v>724427</v>
      </c>
      <c r="G282" s="16">
        <v>0.48086556685490739</v>
      </c>
      <c r="H282" s="19"/>
      <c r="I282" s="19">
        <v>348352</v>
      </c>
      <c r="J282" s="19"/>
      <c r="K282" s="9">
        <v>193556</v>
      </c>
      <c r="L282" s="9">
        <v>120170</v>
      </c>
      <c r="M282" s="16">
        <v>0.61699999999999999</v>
      </c>
      <c r="N282" s="16">
        <v>0.38300000000000001</v>
      </c>
      <c r="O282" s="20">
        <f t="shared" si="18"/>
        <v>0.23399999999999999</v>
      </c>
      <c r="P282" s="9" t="s">
        <v>7</v>
      </c>
      <c r="S282" s="3">
        <v>0.48089999999999999</v>
      </c>
      <c r="W282" s="3"/>
    </row>
    <row r="283" spans="1:23" x14ac:dyDescent="0.25">
      <c r="A283" s="10">
        <v>41777</v>
      </c>
      <c r="B283" s="9" t="s">
        <v>181</v>
      </c>
      <c r="C283" s="9" t="s">
        <v>734</v>
      </c>
      <c r="D283" s="6" t="s">
        <v>139</v>
      </c>
      <c r="E283" s="9" t="s">
        <v>3</v>
      </c>
      <c r="F283" s="9">
        <v>724427</v>
      </c>
      <c r="G283" s="16">
        <v>0.48086556685490739</v>
      </c>
      <c r="H283" s="19"/>
      <c r="I283" s="19">
        <v>348352</v>
      </c>
      <c r="J283" s="19"/>
      <c r="K283" s="9">
        <v>183736</v>
      </c>
      <c r="L283" s="9">
        <v>115285</v>
      </c>
      <c r="M283" s="16">
        <v>0.61399999999999999</v>
      </c>
      <c r="N283" s="16">
        <v>0.38600000000000001</v>
      </c>
      <c r="O283" s="20">
        <f t="shared" si="18"/>
        <v>0.22799999999999998</v>
      </c>
      <c r="P283" s="9" t="s">
        <v>7</v>
      </c>
      <c r="S283" s="3">
        <v>0.48089999999999999</v>
      </c>
      <c r="W283" s="3"/>
    </row>
    <row r="284" spans="1:23" x14ac:dyDescent="0.25">
      <c r="A284" s="10">
        <v>41777</v>
      </c>
      <c r="B284" s="9" t="s">
        <v>182</v>
      </c>
      <c r="C284" s="9" t="s">
        <v>735</v>
      </c>
      <c r="D284" s="6" t="s">
        <v>26</v>
      </c>
      <c r="E284" s="9" t="s">
        <v>3</v>
      </c>
      <c r="F284" s="9">
        <v>724427</v>
      </c>
      <c r="G284" s="16">
        <v>0.48086556685490739</v>
      </c>
      <c r="H284" s="19"/>
      <c r="I284" s="19">
        <v>348352</v>
      </c>
      <c r="J284" s="19"/>
      <c r="K284" s="9">
        <v>176782</v>
      </c>
      <c r="L284" s="9">
        <v>115291</v>
      </c>
      <c r="M284" s="16">
        <v>0.60499999999999998</v>
      </c>
      <c r="N284" s="16">
        <v>0.39500000000000002</v>
      </c>
      <c r="O284" s="20">
        <f t="shared" si="18"/>
        <v>0.20999999999999996</v>
      </c>
      <c r="P284" s="6" t="s">
        <v>121</v>
      </c>
      <c r="S284" s="3">
        <v>0.48089999999999999</v>
      </c>
      <c r="W284" s="3"/>
    </row>
    <row r="285" spans="1:23" x14ac:dyDescent="0.25">
      <c r="A285" s="10">
        <v>42428</v>
      </c>
      <c r="B285" s="9" t="s">
        <v>183</v>
      </c>
      <c r="C285" s="9" t="s">
        <v>736</v>
      </c>
      <c r="D285" s="6" t="s">
        <v>138</v>
      </c>
      <c r="E285" s="9" t="s">
        <v>3</v>
      </c>
      <c r="F285" s="9">
        <v>730450</v>
      </c>
      <c r="G285" s="16">
        <v>0.52881374495174205</v>
      </c>
      <c r="H285" s="19"/>
      <c r="I285" s="19">
        <v>386272</v>
      </c>
      <c r="J285" s="19"/>
      <c r="K285" s="9">
        <v>163791</v>
      </c>
      <c r="L285" s="9">
        <v>195275</v>
      </c>
      <c r="M285" s="16">
        <v>0.45600000000000002</v>
      </c>
      <c r="N285" s="16">
        <v>0.54400000000000004</v>
      </c>
      <c r="O285" s="20">
        <f t="shared" si="18"/>
        <v>-8.8000000000000023E-2</v>
      </c>
      <c r="P285" s="9" t="s">
        <v>8</v>
      </c>
      <c r="S285" s="3">
        <v>0.52880000000000005</v>
      </c>
      <c r="W285" s="3"/>
    </row>
    <row r="286" spans="1:23" x14ac:dyDescent="0.25">
      <c r="A286" s="10">
        <v>42428</v>
      </c>
      <c r="B286" s="9" t="s">
        <v>184</v>
      </c>
      <c r="C286" s="9" t="s">
        <v>737</v>
      </c>
      <c r="D286" s="6" t="s">
        <v>13</v>
      </c>
      <c r="E286" s="9" t="s">
        <v>3</v>
      </c>
      <c r="F286" s="9">
        <v>730450</v>
      </c>
      <c r="G286" s="16">
        <v>0.52881374495174205</v>
      </c>
      <c r="H286" s="19"/>
      <c r="I286" s="19">
        <v>386272</v>
      </c>
      <c r="J286" s="19"/>
      <c r="K286" s="9">
        <v>125995</v>
      </c>
      <c r="L286" s="9">
        <v>219239</v>
      </c>
      <c r="M286" s="16">
        <v>0.36499999999999999</v>
      </c>
      <c r="N286" s="16">
        <v>0.63500000000000001</v>
      </c>
      <c r="O286" s="20">
        <f t="shared" si="18"/>
        <v>-0.27</v>
      </c>
      <c r="P286" s="9" t="s">
        <v>8</v>
      </c>
      <c r="S286" s="3">
        <v>0.52880000000000005</v>
      </c>
      <c r="W286" s="3"/>
    </row>
    <row r="287" spans="1:23" x14ac:dyDescent="0.25">
      <c r="A287" s="10">
        <v>42428</v>
      </c>
      <c r="B287" s="9" t="s">
        <v>185</v>
      </c>
      <c r="C287" s="9" t="s">
        <v>738</v>
      </c>
      <c r="D287" s="6" t="s">
        <v>26</v>
      </c>
      <c r="E287" s="9" t="s">
        <v>3</v>
      </c>
      <c r="F287" s="9">
        <v>730450</v>
      </c>
      <c r="G287" s="16">
        <v>0.52881374495174205</v>
      </c>
      <c r="H287" s="19"/>
      <c r="I287" s="19">
        <v>386272</v>
      </c>
      <c r="J287" s="19"/>
      <c r="K287" s="9">
        <v>168561</v>
      </c>
      <c r="L287" s="9">
        <v>149866</v>
      </c>
      <c r="M287" s="16">
        <v>0.52900000000000003</v>
      </c>
      <c r="N287" s="16">
        <v>0.47099999999999997</v>
      </c>
      <c r="O287" s="20">
        <f t="shared" si="18"/>
        <v>5.8000000000000052E-2</v>
      </c>
      <c r="P287" s="6" t="s">
        <v>848</v>
      </c>
      <c r="S287" s="3">
        <v>0.52880000000000005</v>
      </c>
      <c r="W287" s="3"/>
    </row>
    <row r="288" spans="1:23" x14ac:dyDescent="0.25">
      <c r="A288" s="10">
        <v>42428</v>
      </c>
      <c r="B288" s="9" t="s">
        <v>88</v>
      </c>
      <c r="C288" s="9" t="s">
        <v>739</v>
      </c>
      <c r="D288" s="6" t="s">
        <v>2</v>
      </c>
      <c r="E288" s="9" t="s">
        <v>4</v>
      </c>
      <c r="F288" s="9">
        <v>730450</v>
      </c>
      <c r="G288" s="16">
        <v>0.56025053049490037</v>
      </c>
      <c r="H288" s="19"/>
      <c r="I288" s="19">
        <v>409235</v>
      </c>
      <c r="J288" s="19"/>
      <c r="K288" s="9">
        <v>286891</v>
      </c>
      <c r="L288" s="9">
        <v>110432</v>
      </c>
      <c r="M288" s="16">
        <v>0.72199999999999998</v>
      </c>
      <c r="N288" s="16">
        <v>0.27800000000000002</v>
      </c>
      <c r="O288" s="20">
        <f t="shared" si="18"/>
        <v>0.44399999999999995</v>
      </c>
      <c r="P288" s="9" t="s">
        <v>7</v>
      </c>
      <c r="S288" s="3">
        <v>0.56030000000000002</v>
      </c>
      <c r="W288" s="3"/>
    </row>
    <row r="289" spans="1:23" x14ac:dyDescent="0.25">
      <c r="A289" s="10">
        <v>42701</v>
      </c>
      <c r="B289" s="9" t="s">
        <v>39</v>
      </c>
      <c r="C289" s="9" t="s">
        <v>740</v>
      </c>
      <c r="D289" s="6" t="s">
        <v>10</v>
      </c>
      <c r="E289" s="9" t="s">
        <v>4</v>
      </c>
      <c r="F289" s="9">
        <v>732704</v>
      </c>
      <c r="G289" s="16">
        <v>0.42525494606280301</v>
      </c>
      <c r="H289" s="19"/>
      <c r="I289" s="19">
        <v>311586</v>
      </c>
      <c r="J289" s="19"/>
      <c r="K289" s="9">
        <v>101603</v>
      </c>
      <c r="L289" s="9">
        <v>201497</v>
      </c>
      <c r="M289" s="16">
        <v>0.33500000000000002</v>
      </c>
      <c r="N289" s="16">
        <v>0.66500000000000004</v>
      </c>
      <c r="O289" s="20">
        <f t="shared" si="18"/>
        <v>-0.33</v>
      </c>
      <c r="P289" s="9" t="s">
        <v>8</v>
      </c>
      <c r="S289" s="3">
        <v>0.42530000000000001</v>
      </c>
      <c r="W289" s="3"/>
    </row>
    <row r="290" spans="1:23" x14ac:dyDescent="0.25">
      <c r="A290" s="10">
        <v>42876</v>
      </c>
      <c r="B290" s="9" t="s">
        <v>40</v>
      </c>
      <c r="C290" s="9" t="s">
        <v>741</v>
      </c>
      <c r="D290" s="6" t="s">
        <v>2</v>
      </c>
      <c r="E290" s="9" t="s">
        <v>4</v>
      </c>
      <c r="F290" s="9">
        <v>733996</v>
      </c>
      <c r="G290" s="16">
        <v>0.40484825530384361</v>
      </c>
      <c r="H290" s="19"/>
      <c r="I290" s="19">
        <v>297157</v>
      </c>
      <c r="J290" s="19"/>
      <c r="K290" s="9">
        <v>166301</v>
      </c>
      <c r="L290" s="9">
        <v>110274</v>
      </c>
      <c r="M290" s="16">
        <v>0.60099999999999998</v>
      </c>
      <c r="N290" s="16">
        <v>0.39900000000000002</v>
      </c>
      <c r="O290" s="20">
        <f t="shared" si="18"/>
        <v>0.20199999999999996</v>
      </c>
      <c r="P290" s="9" t="s">
        <v>7</v>
      </c>
      <c r="S290" s="3">
        <v>0.40479999999999999</v>
      </c>
      <c r="W290" s="3"/>
    </row>
    <row r="291" spans="1:23" x14ac:dyDescent="0.25">
      <c r="A291" s="10">
        <v>42876</v>
      </c>
      <c r="B291" s="9" t="s">
        <v>41</v>
      </c>
      <c r="C291" s="9" t="s">
        <v>742</v>
      </c>
      <c r="D291" s="6" t="s">
        <v>2</v>
      </c>
      <c r="E291" s="9" t="s">
        <v>4</v>
      </c>
      <c r="F291" s="9">
        <v>733996</v>
      </c>
      <c r="G291" s="16">
        <v>0.40484825530384361</v>
      </c>
      <c r="H291" s="19"/>
      <c r="I291" s="19">
        <v>297157</v>
      </c>
      <c r="J291" s="19"/>
      <c r="K291" s="9">
        <v>132697</v>
      </c>
      <c r="L291" s="9">
        <v>157592</v>
      </c>
      <c r="M291" s="16">
        <v>0.45700000000000002</v>
      </c>
      <c r="N291" s="16">
        <v>0.54300000000000004</v>
      </c>
      <c r="O291" s="20">
        <f t="shared" si="18"/>
        <v>-8.6000000000000021E-2</v>
      </c>
      <c r="P291" s="9" t="s">
        <v>8</v>
      </c>
      <c r="S291" s="3">
        <v>0.40479999999999999</v>
      </c>
      <c r="W291" s="3"/>
    </row>
    <row r="292" spans="1:23" x14ac:dyDescent="0.25">
      <c r="A292" s="10">
        <v>43163</v>
      </c>
      <c r="B292" s="6" t="s">
        <v>244</v>
      </c>
      <c r="C292" s="6" t="s">
        <v>743</v>
      </c>
      <c r="D292" s="6" t="s">
        <v>10</v>
      </c>
      <c r="E292" s="6" t="s">
        <v>4</v>
      </c>
      <c r="F292">
        <v>736634</v>
      </c>
      <c r="G292" s="16">
        <v>0.51628760008362362</v>
      </c>
      <c r="H292" s="19"/>
      <c r="I292" s="19">
        <v>380315</v>
      </c>
      <c r="J292" s="19"/>
      <c r="K292" s="6">
        <v>85402</v>
      </c>
      <c r="L292" s="6">
        <v>281158</v>
      </c>
      <c r="M292" s="16">
        <v>0.23300000000000001</v>
      </c>
      <c r="N292" s="16">
        <v>0.76700000000000002</v>
      </c>
      <c r="O292" s="20">
        <f t="shared" si="18"/>
        <v>-0.53400000000000003</v>
      </c>
      <c r="P292" s="6" t="s">
        <v>8</v>
      </c>
      <c r="S292" s="2">
        <v>0.51600000000000001</v>
      </c>
      <c r="W292" s="3"/>
    </row>
    <row r="293" spans="1:23" x14ac:dyDescent="0.25">
      <c r="A293" s="10">
        <v>43163</v>
      </c>
      <c r="B293" s="6" t="s">
        <v>23</v>
      </c>
      <c r="C293" s="6" t="s">
        <v>744</v>
      </c>
      <c r="D293" s="6" t="s">
        <v>2</v>
      </c>
      <c r="E293" s="6" t="s">
        <v>4</v>
      </c>
      <c r="F293">
        <v>736634</v>
      </c>
      <c r="G293" s="16">
        <v>0.51625773450587398</v>
      </c>
      <c r="H293" s="19"/>
      <c r="I293" s="19">
        <v>380293</v>
      </c>
      <c r="J293" s="19"/>
      <c r="K293" s="6">
        <v>186303</v>
      </c>
      <c r="L293" s="6">
        <v>174514</v>
      </c>
      <c r="M293" s="16">
        <v>0.51600000000000001</v>
      </c>
      <c r="N293" s="16">
        <v>0.48399999999999999</v>
      </c>
      <c r="O293" s="20">
        <f t="shared" si="18"/>
        <v>3.2000000000000028E-2</v>
      </c>
      <c r="P293" s="6" t="s">
        <v>7</v>
      </c>
      <c r="S293" s="2">
        <v>0.51600000000000001</v>
      </c>
      <c r="W293" s="3"/>
    </row>
    <row r="294" spans="1:23" x14ac:dyDescent="0.25">
      <c r="A294" s="10">
        <v>43429</v>
      </c>
      <c r="B294" s="6" t="s">
        <v>42</v>
      </c>
      <c r="C294" s="6" t="s">
        <v>745</v>
      </c>
      <c r="D294" s="6" t="s">
        <v>2</v>
      </c>
      <c r="E294" s="6" t="s">
        <v>4</v>
      </c>
      <c r="F294">
        <v>738072</v>
      </c>
      <c r="G294" s="16">
        <v>0.47213144517066086</v>
      </c>
      <c r="H294" s="19"/>
      <c r="I294" s="19">
        <v>348467</v>
      </c>
      <c r="J294" s="19"/>
      <c r="K294" s="6">
        <v>154572</v>
      </c>
      <c r="L294" s="6">
        <v>178597</v>
      </c>
      <c r="M294" s="16">
        <v>0.46400000000000002</v>
      </c>
      <c r="N294" s="16">
        <v>0.53600000000000003</v>
      </c>
      <c r="O294" s="20">
        <f t="shared" si="18"/>
        <v>-7.2000000000000008E-2</v>
      </c>
      <c r="P294" s="6" t="s">
        <v>8</v>
      </c>
      <c r="S294" s="3">
        <v>0.47199999999999998</v>
      </c>
      <c r="W294" s="3"/>
    </row>
    <row r="295" spans="1:23" x14ac:dyDescent="0.25">
      <c r="A295" s="10">
        <v>43429</v>
      </c>
      <c r="B295" s="6" t="s">
        <v>43</v>
      </c>
      <c r="C295" s="6" t="s">
        <v>746</v>
      </c>
      <c r="D295" s="6" t="s">
        <v>2</v>
      </c>
      <c r="E295" s="6" t="s">
        <v>4</v>
      </c>
      <c r="F295">
        <v>738072</v>
      </c>
      <c r="G295" s="16">
        <v>0.47213009028929426</v>
      </c>
      <c r="H295" s="19"/>
      <c r="I295" s="19">
        <v>348466</v>
      </c>
      <c r="J295" s="19"/>
      <c r="K295" s="6">
        <v>201595</v>
      </c>
      <c r="L295" s="6">
        <v>139298</v>
      </c>
      <c r="M295" s="16">
        <v>0.59099999999999997</v>
      </c>
      <c r="N295" s="16">
        <v>0.40899999999999997</v>
      </c>
      <c r="O295" s="20">
        <f t="shared" si="18"/>
        <v>0.182</v>
      </c>
      <c r="P295" s="6" t="s">
        <v>7</v>
      </c>
      <c r="S295" s="3">
        <v>0.47199999999999998</v>
      </c>
      <c r="W295" s="3"/>
    </row>
    <row r="296" spans="1:23" x14ac:dyDescent="0.25">
      <c r="A296" s="10">
        <v>43506</v>
      </c>
      <c r="B296" s="6" t="s">
        <v>87</v>
      </c>
      <c r="C296" s="6" t="s">
        <v>747</v>
      </c>
      <c r="D296" s="6" t="s">
        <v>2</v>
      </c>
      <c r="E296" s="6" t="s">
        <v>4</v>
      </c>
      <c r="F296">
        <v>738062</v>
      </c>
      <c r="G296" s="16">
        <v>0.37859962984139545</v>
      </c>
      <c r="H296" s="19"/>
      <c r="I296" s="19">
        <v>279430</v>
      </c>
      <c r="J296" s="19"/>
      <c r="K296" s="6">
        <v>136232</v>
      </c>
      <c r="L296" s="6">
        <v>139428</v>
      </c>
      <c r="M296" s="16">
        <v>0.49399999999999999</v>
      </c>
      <c r="N296" s="16">
        <v>0.50600000000000001</v>
      </c>
      <c r="O296" s="20">
        <f t="shared" si="18"/>
        <v>-1.2000000000000011E-2</v>
      </c>
      <c r="P296" s="6" t="s">
        <v>8</v>
      </c>
      <c r="S296" s="3">
        <v>0.379</v>
      </c>
      <c r="W296" s="3"/>
    </row>
    <row r="297" spans="1:23" x14ac:dyDescent="0.25">
      <c r="A297" s="10">
        <v>43506</v>
      </c>
      <c r="B297" s="6" t="s">
        <v>61</v>
      </c>
      <c r="C297" s="6" t="s">
        <v>748</v>
      </c>
      <c r="D297" s="6" t="s">
        <v>2</v>
      </c>
      <c r="E297" s="6" t="s">
        <v>4</v>
      </c>
      <c r="F297">
        <v>738062</v>
      </c>
      <c r="G297" s="16">
        <v>0.37859285534277609</v>
      </c>
      <c r="H297" s="19"/>
      <c r="I297" s="19">
        <v>279425</v>
      </c>
      <c r="J297" s="19"/>
      <c r="K297" s="6">
        <v>209383</v>
      </c>
      <c r="L297" s="6">
        <v>64555</v>
      </c>
      <c r="M297" s="16">
        <v>0.76400000000000001</v>
      </c>
      <c r="N297" s="16">
        <v>0.23599999999999999</v>
      </c>
      <c r="O297" s="20">
        <f t="shared" si="18"/>
        <v>0.52800000000000002</v>
      </c>
      <c r="P297" s="6" t="s">
        <v>7</v>
      </c>
      <c r="S297" s="3">
        <v>0.379</v>
      </c>
      <c r="W297" s="3"/>
    </row>
    <row r="298" spans="1:23" x14ac:dyDescent="0.25">
      <c r="A298" s="10">
        <v>43604</v>
      </c>
      <c r="B298" s="6" t="s">
        <v>186</v>
      </c>
      <c r="C298" s="6" t="s">
        <v>749</v>
      </c>
      <c r="D298" s="6" t="s">
        <v>14</v>
      </c>
      <c r="E298" s="6" t="s">
        <v>3</v>
      </c>
      <c r="F298">
        <v>738931</v>
      </c>
      <c r="G298" s="16">
        <v>0.42287168896689947</v>
      </c>
      <c r="H298" s="19"/>
      <c r="I298" s="19">
        <v>312473</v>
      </c>
      <c r="J298" s="19"/>
      <c r="K298" s="6">
        <v>142774</v>
      </c>
      <c r="L298" s="6">
        <v>158396</v>
      </c>
      <c r="M298" s="16">
        <v>0.47399999999999998</v>
      </c>
      <c r="N298" s="16">
        <v>0.52600000000000002</v>
      </c>
      <c r="O298" s="20">
        <f t="shared" si="18"/>
        <v>-5.2000000000000046E-2</v>
      </c>
      <c r="P298" s="6" t="s">
        <v>8</v>
      </c>
      <c r="S298" s="3">
        <v>0.42299999999999999</v>
      </c>
      <c r="W298" s="3"/>
    </row>
    <row r="299" spans="1:23" x14ac:dyDescent="0.25">
      <c r="A299" s="10">
        <v>43604</v>
      </c>
      <c r="B299" s="6" t="s">
        <v>187</v>
      </c>
      <c r="C299" s="6" t="s">
        <v>750</v>
      </c>
      <c r="D299" s="6" t="s">
        <v>15</v>
      </c>
      <c r="E299" s="6" t="s">
        <v>3</v>
      </c>
      <c r="F299">
        <v>738931</v>
      </c>
      <c r="G299" s="16">
        <v>0.42287168896689947</v>
      </c>
      <c r="H299" s="19"/>
      <c r="I299" s="19">
        <v>312473</v>
      </c>
      <c r="J299" s="19"/>
      <c r="K299" s="6">
        <v>129347</v>
      </c>
      <c r="L299" s="6">
        <v>164951</v>
      </c>
      <c r="M299" s="16">
        <v>0.44</v>
      </c>
      <c r="N299" s="16">
        <v>0.56000000000000005</v>
      </c>
      <c r="O299" s="20">
        <f t="shared" si="18"/>
        <v>-0.12000000000000005</v>
      </c>
      <c r="P299" s="6" t="s">
        <v>8</v>
      </c>
      <c r="S299" s="3">
        <v>0.42299999999999999</v>
      </c>
      <c r="W299" s="3"/>
    </row>
    <row r="300" spans="1:23" x14ac:dyDescent="0.25">
      <c r="A300" s="10">
        <v>43604</v>
      </c>
      <c r="B300" s="6" t="s">
        <v>188</v>
      </c>
      <c r="C300" s="6" t="s">
        <v>751</v>
      </c>
      <c r="D300" s="6" t="s">
        <v>26</v>
      </c>
      <c r="E300" s="6" t="s">
        <v>3</v>
      </c>
      <c r="F300">
        <v>738931</v>
      </c>
      <c r="G300" s="16">
        <v>0.42287168896689947</v>
      </c>
      <c r="H300" s="19"/>
      <c r="I300" s="19">
        <v>312473</v>
      </c>
      <c r="J300" s="19"/>
      <c r="K300" s="6">
        <v>144125</v>
      </c>
      <c r="L300" s="6">
        <v>147443</v>
      </c>
      <c r="M300" s="16">
        <v>0.49399999999999999</v>
      </c>
      <c r="N300" s="16">
        <v>0.50600000000000001</v>
      </c>
      <c r="O300" s="20">
        <f t="shared" si="18"/>
        <v>-1.2000000000000011E-2</v>
      </c>
      <c r="P300" s="6" t="s">
        <v>848</v>
      </c>
      <c r="S300" s="3">
        <v>0.42299999999999999</v>
      </c>
      <c r="W300" s="3"/>
    </row>
    <row r="301" spans="1:23" x14ac:dyDescent="0.25">
      <c r="A301" s="10">
        <v>43870</v>
      </c>
      <c r="B301" s="6" t="s">
        <v>24</v>
      </c>
      <c r="C301" s="6" t="s">
        <v>752</v>
      </c>
      <c r="D301" s="6" t="s">
        <v>1</v>
      </c>
      <c r="E301" s="6" t="s">
        <v>4</v>
      </c>
      <c r="F301">
        <v>740316</v>
      </c>
      <c r="G301" s="16">
        <v>0.40245922011681501</v>
      </c>
      <c r="H301" s="19"/>
      <c r="I301" s="19">
        <v>297947</v>
      </c>
      <c r="J301" s="19"/>
      <c r="K301" s="6">
        <v>249918</v>
      </c>
      <c r="L301" s="6">
        <v>30766</v>
      </c>
      <c r="M301" s="16">
        <v>0.89</v>
      </c>
      <c r="N301" s="16">
        <v>0.11</v>
      </c>
      <c r="O301" s="20">
        <f t="shared" si="18"/>
        <v>0.78</v>
      </c>
      <c r="P301" s="6" t="s">
        <v>7</v>
      </c>
      <c r="S301" s="2">
        <v>0.40200000000000002</v>
      </c>
      <c r="W301" s="3"/>
    </row>
    <row r="302" spans="1:23" x14ac:dyDescent="0.25">
      <c r="A302" s="10">
        <v>43870</v>
      </c>
      <c r="B302" s="6" t="s">
        <v>44</v>
      </c>
      <c r="C302" s="6" t="s">
        <v>753</v>
      </c>
      <c r="D302" s="6" t="s">
        <v>2</v>
      </c>
      <c r="E302" s="6" t="s">
        <v>4</v>
      </c>
      <c r="F302">
        <v>740316</v>
      </c>
      <c r="G302" s="16">
        <v>0.40245786934228084</v>
      </c>
      <c r="H302" s="19"/>
      <c r="I302" s="19">
        <v>297946</v>
      </c>
      <c r="J302" s="19"/>
      <c r="K302" s="6">
        <v>153191</v>
      </c>
      <c r="L302" s="6">
        <v>133814</v>
      </c>
      <c r="M302" s="16">
        <v>0.53400000000000003</v>
      </c>
      <c r="N302" s="16">
        <v>0.46600000000000003</v>
      </c>
      <c r="O302" s="20">
        <f t="shared" si="18"/>
        <v>6.8000000000000005E-2</v>
      </c>
      <c r="P302" s="6" t="s">
        <v>7</v>
      </c>
      <c r="S302" s="3">
        <v>0.40200000000000002</v>
      </c>
      <c r="W302" s="3"/>
    </row>
    <row r="303" spans="1:23" x14ac:dyDescent="0.25">
      <c r="A303" s="10">
        <v>44262</v>
      </c>
      <c r="B303" s="6" t="s">
        <v>189</v>
      </c>
      <c r="C303" s="6" t="s">
        <v>754</v>
      </c>
      <c r="D303" s="6" t="s">
        <v>12</v>
      </c>
      <c r="E303" s="6" t="s">
        <v>3</v>
      </c>
      <c r="F303">
        <v>742146</v>
      </c>
      <c r="G303" s="16">
        <v>0.45438094391130585</v>
      </c>
      <c r="H303" s="19"/>
      <c r="I303" s="19">
        <v>337217</v>
      </c>
      <c r="J303" s="19"/>
      <c r="K303" s="6">
        <v>148498</v>
      </c>
      <c r="L303" s="6">
        <v>173359</v>
      </c>
      <c r="M303" s="16">
        <f>K303/(K303+L303)</f>
        <v>0.46137881108691126</v>
      </c>
      <c r="N303" s="16">
        <f>L303/(K303+L303)</f>
        <v>0.53862118891308874</v>
      </c>
      <c r="O303" s="20">
        <f t="shared" si="18"/>
        <v>-7.7242377826177488E-2</v>
      </c>
      <c r="P303" s="6" t="s">
        <v>8</v>
      </c>
      <c r="S303" s="2">
        <v>0.45400000000000001</v>
      </c>
      <c r="W303" s="3"/>
    </row>
    <row r="304" spans="1:23" x14ac:dyDescent="0.25">
      <c r="A304" s="10">
        <v>44262</v>
      </c>
      <c r="B304" s="6" t="s">
        <v>190</v>
      </c>
      <c r="C304" s="6" t="s">
        <v>755</v>
      </c>
      <c r="D304" s="6" t="s">
        <v>13</v>
      </c>
      <c r="E304" s="6" t="s">
        <v>3</v>
      </c>
      <c r="F304">
        <v>742146</v>
      </c>
      <c r="G304" s="16">
        <v>0.45438094391130585</v>
      </c>
      <c r="H304" s="19"/>
      <c r="I304" s="19">
        <v>337217</v>
      </c>
      <c r="J304" s="19"/>
      <c r="K304" s="6">
        <v>230331</v>
      </c>
      <c r="L304" s="6">
        <v>85548</v>
      </c>
      <c r="M304" s="16">
        <f t="shared" ref="M304:M305" si="19">K304/(K304+L304)</f>
        <v>0.72917477895016758</v>
      </c>
      <c r="N304" s="16">
        <f t="shared" ref="N304:N305" si="20">L304/(K304+L304)</f>
        <v>0.27082522104983237</v>
      </c>
      <c r="O304" s="20">
        <f t="shared" si="18"/>
        <v>0.45834955790033521</v>
      </c>
      <c r="P304" s="6" t="s">
        <v>7</v>
      </c>
      <c r="S304" s="2">
        <v>0.45399999999999996</v>
      </c>
      <c r="W304" s="3"/>
    </row>
    <row r="305" spans="1:23" x14ac:dyDescent="0.25">
      <c r="A305" s="10">
        <v>44262</v>
      </c>
      <c r="B305" s="6" t="s">
        <v>191</v>
      </c>
      <c r="C305" s="6" t="s">
        <v>756</v>
      </c>
      <c r="D305" s="6" t="s">
        <v>26</v>
      </c>
      <c r="E305" s="6" t="s">
        <v>3</v>
      </c>
      <c r="F305">
        <v>742146</v>
      </c>
      <c r="G305" s="16">
        <v>0.45438094391130585</v>
      </c>
      <c r="H305" s="19"/>
      <c r="I305" s="19">
        <v>337217</v>
      </c>
      <c r="J305" s="19"/>
      <c r="K305" s="6">
        <v>137029</v>
      </c>
      <c r="L305" s="6">
        <v>173243</v>
      </c>
      <c r="M305" s="16">
        <f t="shared" si="19"/>
        <v>0.44164152743399337</v>
      </c>
      <c r="N305" s="16">
        <f t="shared" si="20"/>
        <v>0.55835847256600657</v>
      </c>
      <c r="O305" s="20">
        <f t="shared" si="18"/>
        <v>-0.11671694513201319</v>
      </c>
      <c r="P305" s="6" t="s">
        <v>848</v>
      </c>
      <c r="S305" s="2">
        <v>0.45399999999999996</v>
      </c>
      <c r="W305" s="3"/>
    </row>
    <row r="306" spans="1:23" x14ac:dyDescent="0.25">
      <c r="A306" s="10">
        <v>44465</v>
      </c>
      <c r="B306" s="6" t="s">
        <v>295</v>
      </c>
      <c r="C306" s="6" t="s">
        <v>757</v>
      </c>
      <c r="D306" s="6" t="s">
        <v>1</v>
      </c>
      <c r="E306" s="6" t="s">
        <v>4</v>
      </c>
      <c r="F306">
        <v>744683</v>
      </c>
      <c r="G306" s="16">
        <v>0.49815961959652633</v>
      </c>
      <c r="H306" s="19"/>
      <c r="I306" s="19">
        <v>370971</v>
      </c>
      <c r="J306" s="19"/>
      <c r="K306">
        <v>152517</v>
      </c>
      <c r="L306">
        <v>222520</v>
      </c>
      <c r="M306" s="3">
        <v>0.40699999999999997</v>
      </c>
      <c r="N306" s="3">
        <v>0.59299999999999997</v>
      </c>
      <c r="O306" s="20">
        <f t="shared" si="18"/>
        <v>-0.186</v>
      </c>
      <c r="P306" s="6" t="s">
        <v>8</v>
      </c>
      <c r="S306" s="3">
        <v>0.498</v>
      </c>
      <c r="W306" s="3"/>
    </row>
    <row r="307" spans="1:23" x14ac:dyDescent="0.25">
      <c r="A307" s="10">
        <v>44605</v>
      </c>
      <c r="B307" s="6" t="s">
        <v>296</v>
      </c>
      <c r="C307" s="6" t="s">
        <v>758</v>
      </c>
      <c r="D307" s="6" t="s">
        <v>2</v>
      </c>
      <c r="E307" s="6" t="s">
        <v>4</v>
      </c>
      <c r="F307">
        <v>744526</v>
      </c>
      <c r="G307" s="16">
        <v>0.44529808226979312</v>
      </c>
      <c r="H307" s="19"/>
      <c r="I307" s="19">
        <v>331536</v>
      </c>
      <c r="J307" s="19"/>
      <c r="K307">
        <v>154001</v>
      </c>
      <c r="L307">
        <v>173541</v>
      </c>
      <c r="M307" s="2">
        <v>0.47</v>
      </c>
      <c r="N307" s="2">
        <v>0.53</v>
      </c>
      <c r="O307" s="20">
        <f t="shared" si="18"/>
        <v>-6.0000000000000053E-2</v>
      </c>
      <c r="P307" s="6" t="s">
        <v>8</v>
      </c>
      <c r="S307" s="3">
        <v>0.44500000000000001</v>
      </c>
      <c r="W307" s="3"/>
    </row>
    <row r="308" spans="1:23" x14ac:dyDescent="0.25">
      <c r="A308" s="10">
        <v>44696</v>
      </c>
      <c r="B308" s="6" t="s">
        <v>297</v>
      </c>
      <c r="C308" s="6" t="s">
        <v>759</v>
      </c>
      <c r="D308" s="6" t="s">
        <v>1</v>
      </c>
      <c r="E308" s="6" t="s">
        <v>4</v>
      </c>
      <c r="F308">
        <v>744950</v>
      </c>
      <c r="G308" s="16">
        <v>0.3476542049802</v>
      </c>
      <c r="H308" s="19"/>
      <c r="I308" s="19">
        <v>258985</v>
      </c>
      <c r="J308" s="19"/>
      <c r="K308">
        <v>212524</v>
      </c>
      <c r="L308">
        <v>36374</v>
      </c>
      <c r="M308" s="2">
        <v>0.85399999999999998</v>
      </c>
      <c r="N308" s="2">
        <v>0.14599999999999999</v>
      </c>
      <c r="O308" s="20">
        <f t="shared" si="18"/>
        <v>0.70799999999999996</v>
      </c>
      <c r="P308" s="6" t="s">
        <v>7</v>
      </c>
      <c r="S308" s="3">
        <v>0.34799999999999998</v>
      </c>
      <c r="W308" s="3"/>
    </row>
    <row r="309" spans="1:23" x14ac:dyDescent="0.25">
      <c r="A309" s="1">
        <v>44829</v>
      </c>
      <c r="B309" s="6" t="s">
        <v>849</v>
      </c>
      <c r="C309" s="6" t="s">
        <v>850</v>
      </c>
      <c r="D309" s="6" t="s">
        <v>1</v>
      </c>
      <c r="E309" s="6" t="s">
        <v>4</v>
      </c>
      <c r="F309">
        <v>746228</v>
      </c>
      <c r="G309" s="3">
        <f>I309/F309</f>
        <v>0.52939450141243694</v>
      </c>
      <c r="H309" s="3"/>
      <c r="I309" s="19">
        <v>395049</v>
      </c>
      <c r="J309" s="19">
        <v>392355</v>
      </c>
      <c r="K309" s="19">
        <v>128615</v>
      </c>
      <c r="L309" s="19">
        <v>263740</v>
      </c>
      <c r="M309" s="2">
        <v>0.32800000000000001</v>
      </c>
      <c r="N309" s="2">
        <v>0.67200000000000004</v>
      </c>
      <c r="O309" s="2">
        <f t="shared" si="18"/>
        <v>-0.34400000000000003</v>
      </c>
      <c r="P309" s="6" t="s">
        <v>8</v>
      </c>
      <c r="S309" s="3">
        <v>0.52900000000000003</v>
      </c>
    </row>
    <row r="310" spans="1:23" x14ac:dyDescent="0.25">
      <c r="A310" s="1"/>
      <c r="G310" s="3"/>
      <c r="H310" s="3"/>
      <c r="I310" s="3"/>
      <c r="J310" s="3"/>
      <c r="M310" s="2"/>
      <c r="N310" s="2"/>
      <c r="O310" s="2"/>
      <c r="P310" s="6"/>
      <c r="S310" s="3"/>
    </row>
    <row r="311" spans="1:23" x14ac:dyDescent="0.25">
      <c r="A311" s="1"/>
      <c r="G311" s="3"/>
      <c r="H311" s="3"/>
      <c r="I311" s="3"/>
      <c r="J311" s="3"/>
      <c r="M311" s="2"/>
      <c r="N311" s="2"/>
      <c r="O311" s="2"/>
      <c r="P311" s="6"/>
      <c r="S311" s="3"/>
    </row>
    <row r="312" spans="1:23" x14ac:dyDescent="0.25">
      <c r="A312" s="1"/>
      <c r="G312" s="3"/>
      <c r="H312" s="3"/>
      <c r="I312" s="3"/>
      <c r="J312" s="3"/>
      <c r="M312" s="2"/>
      <c r="N312" s="2"/>
      <c r="O312" s="2"/>
      <c r="P312" s="6"/>
      <c r="S312" s="3"/>
    </row>
    <row r="313" spans="1:23" x14ac:dyDescent="0.25">
      <c r="A313" s="1"/>
      <c r="G313" s="3"/>
      <c r="H313" s="3"/>
      <c r="I313" s="3"/>
      <c r="J313" s="3"/>
      <c r="M313" s="2"/>
      <c r="N313" s="2"/>
      <c r="O313" s="2"/>
      <c r="P313" s="6"/>
      <c r="S313" s="3"/>
    </row>
    <row r="314" spans="1:23" x14ac:dyDescent="0.25">
      <c r="A314" s="1"/>
      <c r="G314" s="3"/>
      <c r="H314" s="3"/>
      <c r="I314" s="3"/>
      <c r="J314" s="3"/>
      <c r="M314" s="2"/>
      <c r="N314" s="2"/>
      <c r="O314" s="2"/>
      <c r="P314" s="6"/>
      <c r="S314" s="3"/>
    </row>
    <row r="315" spans="1:23" x14ac:dyDescent="0.25">
      <c r="K315" s="2"/>
      <c r="L315" s="2"/>
      <c r="M315" s="2"/>
    </row>
    <row r="316" spans="1:23" x14ac:dyDescent="0.25">
      <c r="K316" s="2"/>
      <c r="L316" s="2"/>
      <c r="M316" s="2"/>
    </row>
    <row r="317" spans="1:23" ht="17.25" x14ac:dyDescent="0.25">
      <c r="A317" s="4">
        <v>1</v>
      </c>
      <c r="K317" s="2"/>
      <c r="L317" s="2"/>
      <c r="M317" s="2"/>
    </row>
    <row r="318" spans="1:23" ht="17.25" x14ac:dyDescent="0.25">
      <c r="A318" t="s">
        <v>1</v>
      </c>
      <c r="B318" t="s">
        <v>16</v>
      </c>
      <c r="C318" t="s">
        <v>80</v>
      </c>
      <c r="D318" s="4"/>
      <c r="K318" s="2"/>
      <c r="L318" s="2"/>
      <c r="M318" s="2"/>
    </row>
    <row r="319" spans="1:23" x14ac:dyDescent="0.25">
      <c r="A319" t="s">
        <v>194</v>
      </c>
      <c r="B319" t="s">
        <v>465</v>
      </c>
      <c r="C319" t="s">
        <v>198</v>
      </c>
      <c r="K319" s="2"/>
      <c r="L319" s="2"/>
      <c r="M319" s="2"/>
    </row>
    <row r="320" spans="1:23" x14ac:dyDescent="0.25">
      <c r="A320" t="s">
        <v>2</v>
      </c>
      <c r="B320" t="s">
        <v>466</v>
      </c>
      <c r="C320" t="s">
        <v>80</v>
      </c>
    </row>
    <row r="321" spans="1:12" x14ac:dyDescent="0.25">
      <c r="A321" t="s">
        <v>10</v>
      </c>
      <c r="B321" t="s">
        <v>17</v>
      </c>
      <c r="C321" t="s">
        <v>81</v>
      </c>
    </row>
    <row r="322" spans="1:12" x14ac:dyDescent="0.25">
      <c r="A322" t="s">
        <v>11</v>
      </c>
      <c r="B322" t="s">
        <v>18</v>
      </c>
      <c r="C322" t="s">
        <v>82</v>
      </c>
      <c r="K322" s="18"/>
      <c r="L322" s="18"/>
    </row>
    <row r="323" spans="1:12" x14ac:dyDescent="0.25">
      <c r="A323" t="s">
        <v>12</v>
      </c>
      <c r="B323" t="s">
        <v>19</v>
      </c>
      <c r="C323" t="s">
        <v>209</v>
      </c>
    </row>
    <row r="324" spans="1:12" x14ac:dyDescent="0.25">
      <c r="A324" t="s">
        <v>13</v>
      </c>
      <c r="B324" t="s">
        <v>20</v>
      </c>
      <c r="C324" t="s">
        <v>83</v>
      </c>
    </row>
    <row r="325" spans="1:12" x14ac:dyDescent="0.25">
      <c r="A325" t="s">
        <v>14</v>
      </c>
      <c r="B325" t="s">
        <v>21</v>
      </c>
      <c r="C325" t="s">
        <v>86</v>
      </c>
    </row>
    <row r="326" spans="1:12" x14ac:dyDescent="0.25">
      <c r="A326" t="s">
        <v>15</v>
      </c>
      <c r="B326" t="s">
        <v>22</v>
      </c>
      <c r="C326" t="s">
        <v>84</v>
      </c>
    </row>
    <row r="327" spans="1:12" x14ac:dyDescent="0.25">
      <c r="A327" t="s">
        <v>26</v>
      </c>
      <c r="B327" t="s">
        <v>25</v>
      </c>
      <c r="C327" t="s">
        <v>85</v>
      </c>
    </row>
    <row r="328" spans="1:12" x14ac:dyDescent="0.25">
      <c r="A328" t="s">
        <v>7</v>
      </c>
      <c r="B328" t="s">
        <v>128</v>
      </c>
      <c r="C328" t="s">
        <v>130</v>
      </c>
    </row>
    <row r="329" spans="1:12" x14ac:dyDescent="0.25">
      <c r="A329" t="s">
        <v>8</v>
      </c>
      <c r="B329" t="s">
        <v>129</v>
      </c>
      <c r="C329" t="s">
        <v>131</v>
      </c>
    </row>
    <row r="331" spans="1:12" ht="17.25" x14ac:dyDescent="0.25">
      <c r="A331" s="4">
        <v>2</v>
      </c>
    </row>
    <row r="332" spans="1:12" x14ac:dyDescent="0.25">
      <c r="A332" t="s">
        <v>28</v>
      </c>
    </row>
    <row r="334" spans="1:12" ht="17.25" x14ac:dyDescent="0.25">
      <c r="A334" s="4">
        <v>3</v>
      </c>
    </row>
    <row r="335" spans="1:12" x14ac:dyDescent="0.25">
      <c r="A335" t="s">
        <v>29</v>
      </c>
    </row>
  </sheetData>
  <autoFilter ref="A3:AD308"/>
  <pageMargins left="1" right="1" top="1" bottom="1" header="0.5" footer="0.5"/>
  <pageSetup paperSize="8" scale="26" orientation="portrait" r:id="rId1"/>
  <rowBreaks count="1" manualBreakCount="1">
    <brk id="169"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csv</vt:lpstr>
      <vt:lpstr>liste</vt:lpstr>
      <vt:lpstr>Abstimmungen seit 1970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2023-04-13T09:09:37Z</dcterms:modified>
</cp:coreProperties>
</file>